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R:\Secured\Price_Regulation_Unit\Price Controls\2. Deployment\Price Guides\SDA Price Guide\SDA Price Guide\2020-21\SDA Price Guide 2020-21 v.1.0\"/>
    </mc:Choice>
  </mc:AlternateContent>
  <workbookProtection workbookAlgorithmName="SHA-512" workbookHashValue="pg7v5wVRP0MCJQp/wIatsYuE6v78tpZTuZH4ZQXqE2Fsx5zRUFUApi+8G6Xf8HGoOg3qNIRlVtYBd4IO5lKWNg==" workbookSaltValue="JNSbVNPveqARoSI/2zJETQ==" workbookSpinCount="100000" lockStructure="1"/>
  <bookViews>
    <workbookView xWindow="0" yWindow="0" windowWidth="20520" windowHeight="9465"/>
  </bookViews>
  <sheets>
    <sheet name="Results" sheetId="3" r:id="rId1"/>
    <sheet name="Base Prices" sheetId="2" r:id="rId2"/>
    <sheet name="Location Factors" sheetId="1" r:id="rId3"/>
    <sheet name="Version" sheetId="4" r:id="rId4"/>
  </sheets>
  <externalReferences>
    <externalReference r:id="rId5"/>
  </externalReferences>
  <definedNames>
    <definedName name="_xlnm._FilterDatabase" localSheetId="1" hidden="1">'Base Prices'!$A$2:$R$2</definedName>
    <definedName name="_xlnm._FilterDatabase" localSheetId="2" hidden="1">'Location Factors'!$A$5:$X$93</definedName>
    <definedName name="Group1">'Base Prices'!$G$8:$P$18</definedName>
    <definedName name="Group2">'Base Prices'!$G$23:$P$33</definedName>
    <definedName name="Group3">'Base Prices'!$G$38:$P$82</definedName>
    <definedName name="II">'Base Prices'!$N$13:$N$18</definedName>
    <definedName name="IM">'Base Prices'!$N$28:$N$33</definedName>
    <definedName name="RentContr">'[1]Scenario Selector'!$E$13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3" l="1"/>
  <c r="K17" i="3"/>
  <c r="K16" i="3"/>
  <c r="K10" i="3"/>
  <c r="K12" i="3" s="1"/>
  <c r="K22" i="3" l="1"/>
  <c r="H24" i="3" s="1"/>
  <c r="K32" i="3"/>
  <c r="H34" i="3" s="1"/>
  <c r="H30" i="3"/>
  <c r="H19" i="3"/>
  <c r="K18" i="3" s="1"/>
  <c r="H20" i="3" s="1"/>
  <c r="H17" i="3"/>
  <c r="H14" i="3"/>
  <c r="H23" i="3"/>
  <c r="K14" i="3" l="1"/>
  <c r="H26" i="3"/>
  <c r="H36" i="3" s="1"/>
  <c r="H47" i="3" l="1"/>
</calcChain>
</file>

<file path=xl/sharedStrings.xml><?xml version="1.0" encoding="utf-8"?>
<sst xmlns="http://schemas.openxmlformats.org/spreadsheetml/2006/main" count="382" uniqueCount="219">
  <si>
    <t>Specialist Disability Accommodation</t>
  </si>
  <si>
    <t>Location Factors</t>
  </si>
  <si>
    <t>Apartment, 1 bedroom, 1 resident</t>
  </si>
  <si>
    <t>Apartment, 2 bedrooms, 1 resident</t>
  </si>
  <si>
    <t>Apartment, 2 bedrooms, 2 residents</t>
  </si>
  <si>
    <t>Apartment, 3 bedrooms, 2 residents</t>
  </si>
  <si>
    <t>Villa/Duplex/Townhouse, 1 resident</t>
  </si>
  <si>
    <t>Villa/Duplex/townhouse, 2 residents</t>
  </si>
  <si>
    <t>Villa/Duplex/townhouse, 3 residents</t>
  </si>
  <si>
    <t>House, 2 residents</t>
  </si>
  <si>
    <t>House, 3 residents</t>
  </si>
  <si>
    <t>Group home, 4 residents</t>
  </si>
  <si>
    <t>Group home, 5 residents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</si>
  <si>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</si>
  <si>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</si>
  <si>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</si>
  <si>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</si>
  <si>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</si>
  <si>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</si>
  <si>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</si>
  <si>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</si>
  <si>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</si>
  <si>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</si>
  <si>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</si>
  <si>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</si>
  <si>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</si>
  <si>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</si>
  <si>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</si>
  <si>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</si>
  <si>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</si>
  <si>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</si>
  <si>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</si>
  <si>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</si>
  <si>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</si>
  <si>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</si>
  <si>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</si>
  <si>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</si>
  <si>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</si>
  <si>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</si>
  <si>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</si>
  <si>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</si>
  <si>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</si>
  <si>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</si>
  <si>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</si>
  <si>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</si>
  <si>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</si>
  <si>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North</t>
  </si>
  <si>
    <t>QLD - Brisbane - South</t>
  </si>
  <si>
    <t>QLD - Brisbane - West</t>
  </si>
  <si>
    <t>QLD - Brisbane Inner City</t>
  </si>
  <si>
    <t>QLD - Cairns</t>
  </si>
  <si>
    <t>QLD - Darling Downs - Maranoa</t>
  </si>
  <si>
    <t>QLD - Fitzroy</t>
  </si>
  <si>
    <t>QLD - Gold Coast</t>
  </si>
  <si>
    <t>QLD - Ipswich</t>
  </si>
  <si>
    <t>QLD - Logan - Beaudesert</t>
  </si>
  <si>
    <t>QLD - Mackay</t>
  </si>
  <si>
    <t>QLD - Moreton Bay - North</t>
  </si>
  <si>
    <t>QLD - Moreton Bay - South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</si>
  <si>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</si>
  <si>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</si>
  <si>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</si>
  <si>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</si>
  <si>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</si>
  <si>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</si>
  <si>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</si>
  <si>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</si>
  <si>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</si>
  <si>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</si>
  <si>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</si>
  <si>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</si>
  <si>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</si>
  <si>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</si>
  <si>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</si>
  <si>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</si>
  <si>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</si>
  <si>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</si>
  <si>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</si>
  <si>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</si>
  <si>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</si>
  <si>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</si>
  <si>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</si>
  <si>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</si>
  <si>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</si>
  <si>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</si>
  <si>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</si>
  <si>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</si>
  <si>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</si>
  <si>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</si>
  <si>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</si>
  <si>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</si>
  <si>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</si>
  <si>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</si>
  <si>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</si>
  <si>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</si>
  <si>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</si>
  <si>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</si>
  <si>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</si>
  <si>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</si>
  <si>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</si>
  <si>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</si>
  <si>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Annual Base Price Per Participant</t>
  </si>
  <si>
    <t>Dwelling category</t>
  </si>
  <si>
    <t>Number of residents</t>
  </si>
  <si>
    <t>Basic</t>
  </si>
  <si>
    <t>Improved liveability</t>
  </si>
  <si>
    <t>Fully accessible</t>
  </si>
  <si>
    <t>Robust</t>
  </si>
  <si>
    <t>High Physical Support</t>
  </si>
  <si>
    <t>Innovation</t>
  </si>
  <si>
    <t>No OOA</t>
  </si>
  <si>
    <t>With OOA</t>
  </si>
  <si>
    <t>+1 Room</t>
  </si>
  <si>
    <t>New Build</t>
  </si>
  <si>
    <t>Funded as trials and/or new design categories added over time.</t>
  </si>
  <si>
    <t>Villa/Duplex/Townhouse, 2 residents</t>
  </si>
  <si>
    <t>Villa/Duplex/Townhouse, 3 residents</t>
  </si>
  <si>
    <t>Group Home, 4 residents</t>
  </si>
  <si>
    <t>Group Home, 5 residents</t>
  </si>
  <si>
    <t>Existing Stock</t>
  </si>
  <si>
    <t xml:space="preserve">Funded as trials and/or new design categories added over time. </t>
  </si>
  <si>
    <t>Legacy</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</si>
  <si>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</si>
  <si>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</si>
  <si>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</si>
  <si>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</si>
  <si>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</si>
  <si>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</si>
  <si>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</si>
  <si>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</si>
  <si>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</si>
  <si>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</si>
  <si>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</si>
  <si>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</si>
  <si>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</si>
  <si>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</si>
  <si>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</si>
  <si>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</si>
  <si>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</si>
  <si>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</si>
  <si>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</si>
  <si>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</si>
  <si>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</si>
  <si>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</si>
  <si>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</si>
  <si>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</si>
  <si>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</si>
  <si>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</si>
  <si>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</si>
  <si>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</si>
  <si>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</si>
  <si>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</si>
  <si>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</si>
  <si>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</si>
  <si>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</si>
  <si>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</si>
  <si>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</si>
  <si>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</si>
  <si>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</si>
  <si>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</si>
  <si>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</si>
  <si>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</si>
  <si>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</si>
  <si>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</si>
  <si>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</si>
  <si>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</si>
  <si>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</si>
  <si>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50 or more</t>
  </si>
  <si>
    <t>OOA</t>
  </si>
  <si>
    <t>On-site Overnight Assistance</t>
  </si>
  <si>
    <t>Additional breakout room</t>
  </si>
  <si>
    <t>Fire sprinkler allowance</t>
  </si>
  <si>
    <t>Apartments</t>
  </si>
  <si>
    <t>Other dwellings</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</si>
  <si>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</si>
  <si>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</si>
  <si>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t>
  </si>
  <si>
    <t>Reference</t>
  </si>
  <si>
    <t>Existing stock or new build</t>
  </si>
  <si>
    <t>Select one</t>
  </si>
  <si>
    <t>Building Type</t>
  </si>
  <si>
    <t/>
  </si>
  <si>
    <t>Number of residents at full occupancy</t>
  </si>
  <si>
    <t>Calculated value</t>
  </si>
  <si>
    <t>Without breakout room</t>
  </si>
  <si>
    <t>Design Category</t>
  </si>
  <si>
    <t>With breakout room</t>
  </si>
  <si>
    <t>With or without On-site Overnight Assistance (OOA)</t>
  </si>
  <si>
    <t>Base Price</t>
  </si>
  <si>
    <t>per participant per year</t>
  </si>
  <si>
    <t>Breakout room (robust, 2+ residents only)</t>
  </si>
  <si>
    <t>Breakout room price (if applicable)</t>
  </si>
  <si>
    <t>Base Price + breakout room (if applicable)</t>
  </si>
  <si>
    <t>Location</t>
  </si>
  <si>
    <t>Location Factor</t>
  </si>
  <si>
    <t>With or without Fire Sprinklers</t>
  </si>
  <si>
    <t>Fire Sprinkler Allowance</t>
  </si>
  <si>
    <t>EXPECTED ANNUAL INCOME</t>
  </si>
  <si>
    <t>The Expected Annual Income calculation is provided as an indicative guide only and should be independently confirmed by the provider.</t>
  </si>
  <si>
    <t>Enter annual RRC</t>
  </si>
  <si>
    <t>Expected Occupancy Rate</t>
  </si>
  <si>
    <t>Enter % occupancy</t>
  </si>
  <si>
    <t>per year</t>
  </si>
  <si>
    <t>Last updated on:</t>
  </si>
  <si>
    <t>The NDIS Price Guide is subject to change. The latest version of the NDIS Price Guide is available on the NDIS website.</t>
  </si>
  <si>
    <t>Version</t>
  </si>
  <si>
    <t>Details of Amendment</t>
  </si>
  <si>
    <t>Date</t>
  </si>
  <si>
    <t>Without Fire Sprinklers</t>
  </si>
  <si>
    <t>Expected Annual Income ($ 2020/21)</t>
  </si>
  <si>
    <t>SDA Price ($ 2020/21)</t>
  </si>
  <si>
    <t>Improved Liveability</t>
  </si>
  <si>
    <t>Without OOA</t>
  </si>
  <si>
    <t>Annual Base Price Per Participant for NEW BUILDS excluding reasonable rent contribution ($ 2020/21)</t>
  </si>
  <si>
    <t>Annual Base Price Per Participant for EXISTING STOCK excluding reasonable rent contribution ($ 2020/21)</t>
  </si>
  <si>
    <t>Annual Base Price Per Participant for LEGACY STOCK excluding reasonable rent contribution ($ 2020/21)</t>
  </si>
  <si>
    <t>15.05.2020</t>
  </si>
  <si>
    <t>Reasonable Rent Contribution (RRC)</t>
  </si>
  <si>
    <t xml:space="preserve">Prices indexed by 2.2%, in accordance with the March 2020 CPI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</si>
</sst>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43" formatCode="_-* #,##0.00_-;\-* #,##0.00_-;_-* &quot;-&quot;??_-;_-@_-"/>
    <numFmt numFmtId="164" formatCode="&quot;+&quot;&quot;$&quot;#,##0_);[Red]\(&quot;$&quot;#,##0\)"/>
    <numFmt numFmtId="165" formatCode="0.0%"/>
    <numFmt numFmtId="166" formatCode="&quot;$&quot;#,##0.00;[Red]&quot;$&quot;#,##0.00"/>
    <numFmt numFmtId="167" formatCode="#,##0.00_ ;\-#,##0.00\ "/>
    <numFmt numFmtId="168" formatCode="&quot;$&quot;#,##0.00"/>
    <numFmt numFmtId="169" formatCode="&quot;$&quot;#,##0"/>
    <numFmt numFmtId="170" formatCode="0.0"/>
    <numFmt numFmtId="171" formatCode="dd/mm/yyyy;@"/>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b/>
      <sz val="12"/>
      <color theme="1"/>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sz val="10"/>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3EBF9"/>
        <bgColor indexed="64"/>
      </patternFill>
    </fill>
    <fill>
      <patternFill patternType="solid">
        <fgColor theme="0" tint="-4.9989318521683403E-2"/>
        <bgColor indexed="64"/>
      </patternFill>
    </fill>
  </fills>
  <borders count="37">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rgb="FF7030A0"/>
      </left>
      <right style="thin">
        <color rgb="FF7030A0"/>
      </right>
      <top style="thin">
        <color theme="0"/>
      </top>
      <bottom style="thin">
        <color rgb="FF7030A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1">
    <xf numFmtId="0" fontId="0" fillId="0" borderId="0" xfId="0"/>
    <xf numFmtId="2" fontId="7" fillId="2" borderId="2" xfId="0" applyNumberFormat="1" applyFont="1" applyFill="1" applyBorder="1" applyAlignment="1">
      <alignment horizontal="center" vertical="top" wrapText="1"/>
    </xf>
    <xf numFmtId="0" fontId="7" fillId="2" borderId="1" xfId="0" applyFont="1" applyFill="1" applyBorder="1"/>
    <xf numFmtId="0" fontId="4" fillId="3" borderId="0" xfId="0" applyFont="1" applyFill="1"/>
    <xf numFmtId="0" fontId="5" fillId="3" borderId="0" xfId="0" applyFont="1" applyFill="1"/>
    <xf numFmtId="0" fontId="0" fillId="3" borderId="0" xfId="0" applyFill="1"/>
    <xf numFmtId="0" fontId="7" fillId="2" borderId="0" xfId="0" applyFont="1" applyFill="1"/>
    <xf numFmtId="167" fontId="7" fillId="2" borderId="3" xfId="2" applyNumberFormat="1" applyFont="1" applyFill="1" applyBorder="1" applyAlignment="1">
      <alignment horizontal="center"/>
    </xf>
    <xf numFmtId="167" fontId="7" fillId="2" borderId="0" xfId="0" applyNumberFormat="1" applyFont="1" applyFill="1"/>
    <xf numFmtId="167" fontId="7" fillId="2" borderId="4" xfId="2" applyNumberFormat="1" applyFont="1" applyFill="1" applyBorder="1" applyAlignment="1">
      <alignment horizontal="center"/>
    </xf>
    <xf numFmtId="0" fontId="0" fillId="2" borderId="0" xfId="0" applyFill="1"/>
    <xf numFmtId="167" fontId="8" fillId="2" borderId="4" xfId="2" applyNumberFormat="1" applyFont="1" applyFill="1" applyBorder="1" applyAlignment="1">
      <alignment horizontal="center"/>
    </xf>
    <xf numFmtId="0" fontId="4" fillId="3" borderId="0" xfId="0" applyFont="1" applyFill="1"/>
    <xf numFmtId="0" fontId="5" fillId="3" borderId="0" xfId="0" applyFont="1" applyFill="1"/>
    <xf numFmtId="0" fontId="0" fillId="3" borderId="0" xfId="0" applyFill="1"/>
    <xf numFmtId="0" fontId="6" fillId="2" borderId="0" xfId="0" applyFont="1" applyFill="1"/>
    <xf numFmtId="0" fontId="9" fillId="2" borderId="0" xfId="0" applyFont="1" applyFill="1"/>
    <xf numFmtId="0" fontId="7" fillId="0" borderId="0" xfId="0" applyFont="1"/>
    <xf numFmtId="0" fontId="7" fillId="2" borderId="0" xfId="0" applyFont="1" applyFill="1" applyBorder="1" applyAlignment="1">
      <alignment horizontal="center"/>
    </xf>
    <xf numFmtId="6" fontId="7" fillId="2" borderId="0" xfId="0" applyNumberFormat="1" applyFont="1" applyFill="1" applyBorder="1"/>
    <xf numFmtId="0" fontId="7" fillId="2" borderId="0" xfId="0" applyFont="1" applyFill="1"/>
    <xf numFmtId="0" fontId="7" fillId="2" borderId="0" xfId="0" applyFont="1" applyFill="1" applyBorder="1"/>
    <xf numFmtId="165" fontId="7" fillId="2" borderId="0" xfId="1" applyNumberFormat="1" applyFont="1" applyFill="1" applyBorder="1"/>
    <xf numFmtId="0" fontId="7" fillId="0" borderId="0" xfId="0" applyFont="1" applyBorder="1"/>
    <xf numFmtId="0" fontId="7" fillId="2" borderId="4" xfId="0" applyFont="1" applyFill="1" applyBorder="1" applyAlignment="1">
      <alignment horizontal="center"/>
    </xf>
    <xf numFmtId="0" fontId="7" fillId="2" borderId="10" xfId="0" applyFont="1" applyFill="1" applyBorder="1" applyAlignment="1">
      <alignment horizontal="center"/>
    </xf>
    <xf numFmtId="0" fontId="7" fillId="2" borderId="3" xfId="0" applyFont="1" applyFill="1" applyBorder="1" applyAlignment="1">
      <alignment horizontal="center"/>
    </xf>
    <xf numFmtId="0" fontId="7" fillId="2" borderId="2" xfId="0" applyFont="1" applyFill="1" applyBorder="1" applyAlignment="1">
      <alignment horizontal="center"/>
    </xf>
    <xf numFmtId="0" fontId="10" fillId="3" borderId="11" xfId="0" applyFont="1" applyFill="1" applyBorder="1" applyAlignment="1">
      <alignment horizontal="center" vertical="center"/>
    </xf>
    <xf numFmtId="0" fontId="10" fillId="3" borderId="11" xfId="0" quotePrefix="1" applyFont="1" applyFill="1" applyBorder="1" applyAlignment="1">
      <alignment horizontal="center" vertical="center"/>
    </xf>
    <xf numFmtId="0" fontId="10" fillId="3" borderId="12" xfId="0" applyFont="1" applyFill="1" applyBorder="1" applyAlignment="1">
      <alignment horizontal="center"/>
    </xf>
    <xf numFmtId="0" fontId="10" fillId="3" borderId="13" xfId="0" applyFont="1" applyFill="1" applyBorder="1"/>
    <xf numFmtId="0" fontId="6" fillId="4" borderId="9" xfId="0" applyFont="1" applyFill="1" applyBorder="1"/>
    <xf numFmtId="0" fontId="6" fillId="4" borderId="10" xfId="0" applyFont="1" applyFill="1" applyBorder="1"/>
    <xf numFmtId="0" fontId="6" fillId="4" borderId="8" xfId="0" applyFont="1" applyFill="1" applyBorder="1"/>
    <xf numFmtId="0" fontId="6" fillId="4" borderId="6" xfId="0" applyFont="1" applyFill="1" applyBorder="1"/>
    <xf numFmtId="6" fontId="7" fillId="2" borderId="14" xfId="0" applyNumberFormat="1" applyFont="1" applyFill="1" applyBorder="1" applyAlignment="1">
      <alignment horizontal="center"/>
    </xf>
    <xf numFmtId="6" fontId="7" fillId="2" borderId="0" xfId="0" applyNumberFormat="1" applyFont="1" applyFill="1" applyBorder="1" applyAlignment="1">
      <alignment horizontal="center"/>
    </xf>
    <xf numFmtId="0" fontId="6" fillId="2" borderId="0" xfId="0" applyFont="1" applyFill="1" applyBorder="1"/>
    <xf numFmtId="164" fontId="7" fillId="2" borderId="0" xfId="0" applyNumberFormat="1" applyFont="1" applyFill="1" applyBorder="1" applyAlignment="1">
      <alignment horizontal="center"/>
    </xf>
    <xf numFmtId="6" fontId="7" fillId="0" borderId="0" xfId="0" applyNumberFormat="1" applyFont="1" applyFill="1" applyBorder="1" applyAlignment="1">
      <alignment horizontal="center" vertical="center" wrapText="1"/>
    </xf>
    <xf numFmtId="0" fontId="6" fillId="4" borderId="18" xfId="0" applyFont="1" applyFill="1" applyBorder="1"/>
    <xf numFmtId="0" fontId="6" fillId="4" borderId="19" xfId="0" applyFont="1" applyFill="1" applyBorder="1"/>
    <xf numFmtId="0" fontId="10" fillId="3" borderId="20" xfId="0" applyFont="1" applyFill="1" applyBorder="1" applyAlignment="1">
      <alignment horizontal="center"/>
    </xf>
    <xf numFmtId="0" fontId="6" fillId="4" borderId="23" xfId="0" applyFont="1" applyFill="1" applyBorder="1"/>
    <xf numFmtId="0" fontId="10" fillId="3" borderId="24" xfId="0" applyFont="1" applyFill="1" applyBorder="1" applyAlignment="1">
      <alignment horizontal="center" vertical="center"/>
    </xf>
    <xf numFmtId="0" fontId="7" fillId="2" borderId="28" xfId="0" applyFont="1" applyFill="1" applyBorder="1" applyAlignment="1">
      <alignment horizontal="center"/>
    </xf>
    <xf numFmtId="0" fontId="10" fillId="3" borderId="16" xfId="0" applyFont="1" applyFill="1" applyBorder="1" applyAlignment="1"/>
    <xf numFmtId="0" fontId="12" fillId="3" borderId="17" xfId="0" applyFont="1" applyFill="1" applyBorder="1" applyAlignment="1"/>
    <xf numFmtId="0" fontId="12" fillId="3" borderId="27" xfId="0" applyFont="1" applyFill="1" applyBorder="1" applyAlignment="1"/>
    <xf numFmtId="0" fontId="10" fillId="3" borderId="21" xfId="0" applyFont="1" applyFill="1" applyBorder="1" applyAlignment="1"/>
    <xf numFmtId="0" fontId="10" fillId="3" borderId="22" xfId="0" applyFont="1" applyFill="1" applyBorder="1" applyAlignment="1"/>
    <xf numFmtId="0" fontId="12" fillId="3" borderId="0" xfId="0" applyFont="1" applyFill="1" applyAlignment="1"/>
    <xf numFmtId="0" fontId="10" fillId="3" borderId="11" xfId="0" applyFont="1" applyFill="1" applyBorder="1" applyAlignment="1"/>
    <xf numFmtId="0" fontId="8" fillId="2" borderId="7" xfId="0" applyFont="1" applyFill="1" applyBorder="1"/>
    <xf numFmtId="0" fontId="8" fillId="2" borderId="9" xfId="0" applyFont="1" applyFill="1" applyBorder="1"/>
    <xf numFmtId="0" fontId="8" fillId="2" borderId="8" xfId="0" applyFont="1" applyFill="1" applyBorder="1"/>
    <xf numFmtId="6" fontId="7" fillId="2" borderId="14" xfId="0" applyNumberFormat="1" applyFont="1" applyFill="1" applyBorder="1" applyAlignment="1">
      <alignment horizontal="right"/>
    </xf>
    <xf numFmtId="0" fontId="7" fillId="2" borderId="6" xfId="0" applyFont="1" applyFill="1" applyBorder="1"/>
    <xf numFmtId="166" fontId="7" fillId="2" borderId="0" xfId="0" applyNumberFormat="1" applyFont="1" applyFill="1"/>
    <xf numFmtId="0" fontId="0" fillId="2" borderId="0" xfId="0" applyFill="1" applyBorder="1"/>
    <xf numFmtId="0" fontId="0" fillId="0" borderId="0" xfId="0" applyBorder="1"/>
    <xf numFmtId="0" fontId="0" fillId="2" borderId="27" xfId="0" applyFill="1" applyBorder="1"/>
    <xf numFmtId="6" fontId="7" fillId="2" borderId="0" xfId="0" applyNumberFormat="1" applyFont="1" applyFill="1" applyBorder="1" applyAlignment="1">
      <alignment horizontal="center" vertical="center" wrapText="1"/>
    </xf>
    <xf numFmtId="0" fontId="7" fillId="2" borderId="25" xfId="0" applyFont="1" applyFill="1" applyBorder="1"/>
    <xf numFmtId="0" fontId="7" fillId="2" borderId="26" xfId="0" applyFont="1" applyFill="1" applyBorder="1"/>
    <xf numFmtId="0" fontId="7" fillId="2" borderId="27" xfId="0" applyFont="1" applyFill="1" applyBorder="1"/>
    <xf numFmtId="6" fontId="7" fillId="2" borderId="0" xfId="0" applyNumberFormat="1" applyFont="1" applyFill="1"/>
    <xf numFmtId="0" fontId="7" fillId="2" borderId="0" xfId="0" applyFont="1" applyFill="1"/>
    <xf numFmtId="169" fontId="3" fillId="5" borderId="15" xfId="0" applyNumberFormat="1" applyFont="1" applyFill="1" applyBorder="1" applyAlignment="1">
      <alignment horizontal="center"/>
    </xf>
    <xf numFmtId="165" fontId="15" fillId="5" borderId="15" xfId="1" applyNumberFormat="1" applyFont="1" applyFill="1" applyBorder="1" applyAlignment="1">
      <alignment horizontal="center"/>
    </xf>
    <xf numFmtId="4" fontId="15" fillId="5" borderId="15" xfId="0" applyNumberFormat="1" applyFont="1" applyFill="1" applyBorder="1" applyAlignment="1">
      <alignment horizontal="center"/>
    </xf>
    <xf numFmtId="169" fontId="15" fillId="5" borderId="15" xfId="0" applyNumberFormat="1" applyFont="1" applyFill="1" applyBorder="1" applyAlignment="1">
      <alignment horizontal="center"/>
    </xf>
    <xf numFmtId="0" fontId="0" fillId="4" borderId="5" xfId="0" applyFill="1" applyBorder="1" applyAlignment="1" applyProtection="1">
      <alignment horizontal="center"/>
      <protection locked="0"/>
    </xf>
    <xf numFmtId="169" fontId="0" fillId="4" borderId="5" xfId="0" applyNumberFormat="1" applyFill="1" applyBorder="1" applyAlignment="1" applyProtection="1">
      <alignment horizontal="center"/>
      <protection locked="0"/>
    </xf>
    <xf numFmtId="9" fontId="0" fillId="4" borderId="5" xfId="0" applyNumberFormat="1" applyFill="1" applyBorder="1" applyAlignment="1" applyProtection="1">
      <alignment horizontal="center"/>
      <protection locked="0"/>
    </xf>
    <xf numFmtId="168" fontId="17" fillId="5" borderId="15" xfId="0" applyNumberFormat="1" applyFont="1" applyFill="1" applyBorder="1" applyAlignment="1">
      <alignment horizontal="center"/>
    </xf>
    <xf numFmtId="169" fontId="15" fillId="5" borderId="15" xfId="0" quotePrefix="1" applyNumberFormat="1" applyFont="1" applyFill="1" applyBorder="1" applyAlignment="1">
      <alignment horizontal="center"/>
    </xf>
    <xf numFmtId="0" fontId="15" fillId="5" borderId="15" xfId="0" quotePrefix="1" applyNumberFormat="1" applyFont="1" applyFill="1" applyBorder="1" applyAlignment="1">
      <alignment horizontal="center"/>
    </xf>
    <xf numFmtId="169" fontId="15" fillId="2" borderId="0" xfId="0" quotePrefix="1" applyNumberFormat="1" applyFont="1" applyFill="1" applyBorder="1" applyAlignment="1">
      <alignment horizontal="center"/>
    </xf>
    <xf numFmtId="0" fontId="5" fillId="3" borderId="0" xfId="0" applyFont="1" applyFill="1" applyBorder="1"/>
    <xf numFmtId="0" fontId="0" fillId="3" borderId="0" xfId="0" applyFill="1" applyBorder="1"/>
    <xf numFmtId="0" fontId="13" fillId="3" borderId="0" xfId="0" applyFont="1" applyFill="1" applyBorder="1"/>
    <xf numFmtId="0" fontId="20" fillId="2" borderId="0" xfId="0" applyFont="1" applyFill="1" applyBorder="1"/>
    <xf numFmtId="0" fontId="0" fillId="2" borderId="0" xfId="0" quotePrefix="1" applyFill="1" applyBorder="1"/>
    <xf numFmtId="0" fontId="3" fillId="2" borderId="0" xfId="0" applyFont="1" applyFill="1" applyBorder="1"/>
    <xf numFmtId="0" fontId="11" fillId="2" borderId="0" xfId="0" applyFont="1" applyFill="1" applyBorder="1" applyAlignment="1">
      <alignment horizontal="center"/>
    </xf>
    <xf numFmtId="0" fontId="14" fillId="2" borderId="0" xfId="0" applyFont="1" applyFill="1" applyBorder="1"/>
    <xf numFmtId="0" fontId="19" fillId="2" borderId="0" xfId="0" applyFont="1" applyFill="1" applyBorder="1" applyAlignment="1">
      <alignment horizontal="left" vertical="top"/>
    </xf>
    <xf numFmtId="0" fontId="15" fillId="2" borderId="0" xfId="0" applyFont="1" applyFill="1" applyBorder="1"/>
    <xf numFmtId="0" fontId="16" fillId="2" borderId="0" xfId="0" applyFont="1" applyFill="1" applyBorder="1"/>
    <xf numFmtId="0" fontId="20" fillId="2" borderId="0" xfId="0" quotePrefix="1" applyFont="1" applyFill="1" applyBorder="1"/>
    <xf numFmtId="0" fontId="19" fillId="2" borderId="0" xfId="0" applyFont="1" applyFill="1" applyBorder="1" applyAlignment="1">
      <alignment horizontal="left"/>
    </xf>
    <xf numFmtId="0" fontId="17" fillId="2" borderId="0" xfId="0" applyFont="1" applyFill="1" applyBorder="1"/>
    <xf numFmtId="0" fontId="0" fillId="2" borderId="0" xfId="0" applyFont="1" applyFill="1" applyBorder="1"/>
    <xf numFmtId="0" fontId="21" fillId="2" borderId="0" xfId="0" applyFont="1" applyFill="1" applyBorder="1"/>
    <xf numFmtId="168" fontId="0" fillId="2" borderId="0" xfId="0" applyNumberFormat="1" applyFill="1" applyBorder="1"/>
    <xf numFmtId="0" fontId="13" fillId="2" borderId="0" xfId="0" applyFont="1" applyFill="1" applyBorder="1"/>
    <xf numFmtId="0" fontId="0" fillId="2" borderId="0" xfId="0" applyFont="1" applyFill="1" applyBorder="1" applyAlignment="1">
      <alignment horizontal="left" vertical="center" indent="1"/>
    </xf>
    <xf numFmtId="15" fontId="7" fillId="2" borderId="0" xfId="0" quotePrefix="1" applyNumberFormat="1" applyFont="1" applyFill="1" applyBorder="1" applyAlignment="1">
      <alignment horizontal="right" vertical="center" indent="1"/>
    </xf>
    <xf numFmtId="0" fontId="4" fillId="3" borderId="32" xfId="0" applyFont="1" applyFill="1" applyBorder="1"/>
    <xf numFmtId="0" fontId="5" fillId="3" borderId="33" xfId="0" applyFont="1" applyFill="1" applyBorder="1"/>
    <xf numFmtId="0" fontId="0" fillId="3" borderId="33" xfId="0" applyFill="1" applyBorder="1"/>
    <xf numFmtId="0" fontId="13" fillId="3" borderId="33" xfId="0" applyFont="1" applyFill="1" applyBorder="1"/>
    <xf numFmtId="0" fontId="0" fillId="2" borderId="33" xfId="0" applyFill="1" applyBorder="1"/>
    <xf numFmtId="0" fontId="20" fillId="2" borderId="33" xfId="0" applyFont="1" applyFill="1" applyBorder="1"/>
    <xf numFmtId="0" fontId="5" fillId="3" borderId="34" xfId="0" applyFont="1" applyFill="1" applyBorder="1"/>
    <xf numFmtId="0" fontId="2" fillId="2" borderId="34" xfId="0" applyFont="1" applyFill="1" applyBorder="1"/>
    <xf numFmtId="0" fontId="0" fillId="2" borderId="34" xfId="0" applyFill="1" applyBorder="1"/>
    <xf numFmtId="0" fontId="0" fillId="0" borderId="34" xfId="0" applyBorder="1"/>
    <xf numFmtId="0" fontId="20" fillId="2" borderId="0" xfId="0" applyFont="1" applyFill="1"/>
    <xf numFmtId="0" fontId="22" fillId="2" borderId="35" xfId="0" applyFont="1" applyFill="1" applyBorder="1" applyAlignment="1">
      <alignment vertical="center" wrapText="1"/>
    </xf>
    <xf numFmtId="6" fontId="7" fillId="2" borderId="36" xfId="0" applyNumberFormat="1" applyFont="1" applyFill="1" applyBorder="1" applyAlignment="1">
      <alignment horizontal="center"/>
    </xf>
    <xf numFmtId="0" fontId="7" fillId="2" borderId="10" xfId="0" applyFont="1" applyFill="1" applyBorder="1"/>
    <xf numFmtId="165" fontId="7" fillId="2" borderId="10" xfId="1" applyNumberFormat="1" applyFont="1" applyFill="1" applyBorder="1"/>
    <xf numFmtId="6" fontId="7" fillId="2" borderId="36" xfId="0" applyNumberFormat="1" applyFont="1" applyFill="1" applyBorder="1" applyAlignment="1">
      <alignment horizontal="right"/>
    </xf>
    <xf numFmtId="6" fontId="7" fillId="2" borderId="10" xfId="0" applyNumberFormat="1" applyFont="1" applyFill="1" applyBorder="1" applyAlignment="1">
      <alignment horizontal="center"/>
    </xf>
    <xf numFmtId="164" fontId="7" fillId="2" borderId="10" xfId="0" applyNumberFormat="1" applyFont="1" applyFill="1" applyBorder="1" applyAlignment="1">
      <alignment horizontal="center"/>
    </xf>
    <xf numFmtId="0" fontId="20" fillId="2" borderId="35" xfId="0" applyFont="1" applyFill="1" applyBorder="1" applyAlignment="1">
      <alignment horizontal="left" vertical="top"/>
    </xf>
    <xf numFmtId="170" fontId="23" fillId="2" borderId="35" xfId="0" applyNumberFormat="1" applyFont="1" applyFill="1" applyBorder="1" applyAlignment="1">
      <alignment vertical="center" wrapText="1"/>
    </xf>
    <xf numFmtId="171" fontId="23" fillId="2" borderId="35" xfId="0" applyNumberFormat="1" applyFont="1" applyFill="1" applyBorder="1" applyAlignment="1">
      <alignment vertical="center" wrapText="1"/>
    </xf>
    <xf numFmtId="0" fontId="18" fillId="2" borderId="0" xfId="0" applyFont="1" applyFill="1" applyBorder="1" applyAlignment="1">
      <alignment horizontal="left" wrapText="1"/>
    </xf>
    <xf numFmtId="0" fontId="6" fillId="4" borderId="29" xfId="0" applyFont="1" applyFill="1" applyBorder="1" applyAlignment="1">
      <alignment horizontal="center" vertical="top" wrapText="1"/>
    </xf>
    <xf numFmtId="0" fontId="6" fillId="4" borderId="30" xfId="0" applyFont="1" applyFill="1" applyBorder="1" applyAlignment="1">
      <alignment horizontal="center" vertical="top" wrapText="1"/>
    </xf>
    <xf numFmtId="6" fontId="7" fillId="2" borderId="14" xfId="0" applyNumberFormat="1" applyFont="1" applyFill="1" applyBorder="1" applyAlignment="1">
      <alignment horizontal="center" vertical="center" wrapText="1"/>
    </xf>
    <xf numFmtId="6" fontId="7" fillId="2" borderId="4" xfId="0" applyNumberFormat="1" applyFont="1" applyFill="1" applyBorder="1" applyAlignment="1">
      <alignment horizontal="center" vertical="center" wrapText="1"/>
    </xf>
    <xf numFmtId="6" fontId="7" fillId="2" borderId="2" xfId="0" applyNumberFormat="1" applyFont="1" applyFill="1" applyBorder="1" applyAlignment="1">
      <alignment horizontal="center" vertical="center" wrapText="1"/>
    </xf>
    <xf numFmtId="0" fontId="6" fillId="4" borderId="9"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31" xfId="0" applyFont="1" applyFill="1" applyBorder="1" applyAlignment="1">
      <alignment horizontal="center" vertical="top" wrapText="1"/>
    </xf>
    <xf numFmtId="0" fontId="20" fillId="2" borderId="0" xfId="0" applyFont="1" applyFill="1" applyAlignment="1">
      <alignment horizontal="left" vertical="top" wrapText="1"/>
    </xf>
  </cellXfs>
  <cellStyles count="3">
    <cellStyle name="Comma 2" xfId="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66"/>
  <sheetViews>
    <sheetView showGridLines="0" tabSelected="1" topLeftCell="B1" zoomScaleNormal="100" workbookViewId="0">
      <pane ySplit="6" topLeftCell="A7" activePane="bottomLeft" state="frozen"/>
      <selection pane="bottomLeft" activeCell="H10" sqref="H10"/>
    </sheetView>
  </sheetViews>
  <sheetFormatPr defaultColWidth="0" defaultRowHeight="14.25" zeroHeight="1" x14ac:dyDescent="0.45"/>
  <cols>
    <col min="1" max="1" width="2" style="60" hidden="1" customWidth="1"/>
    <col min="2" max="2" width="2.265625" style="108" customWidth="1"/>
    <col min="3" max="3" width="18" style="60" customWidth="1"/>
    <col min="4" max="4" width="21.86328125" style="60" customWidth="1"/>
    <col min="5" max="5" width="13.265625" style="60" customWidth="1"/>
    <col min="6" max="6" width="12.06640625" style="60" customWidth="1"/>
    <col min="7" max="7" width="19.265625" style="60" customWidth="1"/>
    <col min="8" max="8" width="40.265625" style="60" customWidth="1"/>
    <col min="9" max="9" width="13" style="60" customWidth="1"/>
    <col min="10" max="10" width="8.86328125" style="60" customWidth="1"/>
    <col min="11" max="11" width="4.265625" style="60" hidden="1" customWidth="1"/>
    <col min="12" max="16384" width="9" style="60" hidden="1"/>
  </cols>
  <sheetData>
    <row r="1" spans="2:25" s="104" customFormat="1" ht="21.4" thickTop="1" x14ac:dyDescent="0.65">
      <c r="B1" s="100" t="s">
        <v>0</v>
      </c>
      <c r="C1" s="101"/>
      <c r="D1" s="102"/>
      <c r="E1" s="102"/>
      <c r="F1" s="102"/>
      <c r="G1" s="103"/>
      <c r="H1" s="102"/>
      <c r="I1" s="102"/>
      <c r="J1" s="102"/>
      <c r="K1" s="102"/>
      <c r="L1" s="102"/>
      <c r="Q1" s="105"/>
    </row>
    <row r="2" spans="2:25" ht="21" x14ac:dyDescent="0.65">
      <c r="B2" s="106" t="s">
        <v>174</v>
      </c>
      <c r="C2" s="80"/>
      <c r="D2" s="81"/>
      <c r="E2" s="81"/>
      <c r="F2" s="81"/>
      <c r="G2" s="82"/>
      <c r="H2" s="81"/>
      <c r="I2" s="81"/>
      <c r="J2" s="81"/>
      <c r="K2" s="81"/>
      <c r="L2" s="81"/>
      <c r="Q2" s="83"/>
    </row>
    <row r="3" spans="2:25" x14ac:dyDescent="0.45">
      <c r="B3" s="107"/>
    </row>
    <row r="4" spans="2:25" x14ac:dyDescent="0.45">
      <c r="B4" s="107"/>
      <c r="C4" s="121" t="s">
        <v>175</v>
      </c>
      <c r="D4" s="121"/>
      <c r="E4" s="121"/>
      <c r="F4" s="121"/>
      <c r="G4" s="121"/>
      <c r="H4" s="121"/>
      <c r="I4" s="121"/>
      <c r="J4" s="121"/>
    </row>
    <row r="5" spans="2:25" x14ac:dyDescent="0.45">
      <c r="B5" s="107"/>
      <c r="C5" s="121"/>
      <c r="D5" s="121"/>
      <c r="E5" s="121"/>
      <c r="F5" s="121"/>
      <c r="G5" s="121"/>
      <c r="H5" s="121"/>
      <c r="I5" s="121"/>
      <c r="J5" s="121"/>
    </row>
    <row r="6" spans="2:25" ht="24" customHeight="1" x14ac:dyDescent="0.45">
      <c r="B6" s="107"/>
      <c r="C6" s="121"/>
      <c r="D6" s="121"/>
      <c r="E6" s="121"/>
      <c r="F6" s="121"/>
      <c r="G6" s="121"/>
      <c r="H6" s="121"/>
      <c r="I6" s="121"/>
      <c r="J6" s="121"/>
    </row>
    <row r="7" spans="2:25" x14ac:dyDescent="0.45">
      <c r="P7" s="84"/>
    </row>
    <row r="8" spans="2:25" x14ac:dyDescent="0.45">
      <c r="C8" s="85" t="s">
        <v>176</v>
      </c>
      <c r="K8" s="86" t="s">
        <v>177</v>
      </c>
      <c r="P8" s="84"/>
    </row>
    <row r="9" spans="2:25" x14ac:dyDescent="0.45">
      <c r="K9" s="86"/>
    </row>
    <row r="10" spans="2:25" x14ac:dyDescent="0.45">
      <c r="B10" s="109"/>
      <c r="C10" s="60" t="s">
        <v>178</v>
      </c>
      <c r="G10" s="87" t="s">
        <v>179</v>
      </c>
      <c r="H10" s="73" t="s">
        <v>113</v>
      </c>
      <c r="K10" s="86">
        <f>IF($H$10="New Build",1,IF($H$10="Existing Stock",2,3))</f>
        <v>1</v>
      </c>
    </row>
    <row r="11" spans="2:25" x14ac:dyDescent="0.45">
      <c r="G11" s="87"/>
      <c r="K11" s="86"/>
      <c r="M11" s="83"/>
      <c r="N11" s="83"/>
      <c r="O11" s="83"/>
      <c r="P11" s="83"/>
      <c r="R11" s="83"/>
      <c r="S11" s="83"/>
      <c r="T11" s="83"/>
      <c r="U11" s="83"/>
      <c r="V11" s="83"/>
      <c r="W11" s="83"/>
      <c r="X11" s="83"/>
      <c r="Y11" s="83"/>
    </row>
    <row r="12" spans="2:25" x14ac:dyDescent="0.45">
      <c r="B12" s="109"/>
      <c r="C12" s="60" t="s">
        <v>180</v>
      </c>
      <c r="G12" s="87" t="s">
        <v>179</v>
      </c>
      <c r="H12" s="73" t="s">
        <v>2</v>
      </c>
      <c r="K12" s="86">
        <f>IFERROR(IF(OR(Results!K10=1, K10=2), VLOOKUP(H12, 'Base Prices'!C23:E33, 3, 0), VLOOKUP(H12, 'Base Prices'!C38:E82, 3, 0)), 100)</f>
        <v>1</v>
      </c>
      <c r="M12" s="83"/>
      <c r="N12" s="83"/>
      <c r="O12" s="83"/>
      <c r="P12" s="83"/>
      <c r="R12" s="83"/>
      <c r="S12" s="83"/>
      <c r="T12" s="83"/>
      <c r="U12" s="83"/>
      <c r="V12" s="83"/>
      <c r="W12" s="83"/>
      <c r="X12" s="83"/>
      <c r="Y12" s="83"/>
    </row>
    <row r="13" spans="2:25" x14ac:dyDescent="0.45">
      <c r="G13" s="87"/>
      <c r="H13" s="88" t="s">
        <v>181</v>
      </c>
      <c r="I13" s="60" t="s">
        <v>181</v>
      </c>
      <c r="K13" s="86"/>
      <c r="M13" s="83"/>
      <c r="N13" s="83"/>
      <c r="O13" s="83"/>
      <c r="P13" s="83"/>
      <c r="R13" s="83"/>
      <c r="S13" s="83"/>
      <c r="T13" s="83"/>
      <c r="U13" s="83"/>
      <c r="V13" s="83"/>
      <c r="W13" s="83"/>
      <c r="X13" s="83"/>
      <c r="Y13" s="83"/>
    </row>
    <row r="14" spans="2:25" x14ac:dyDescent="0.45">
      <c r="B14" s="109"/>
      <c r="C14" s="89" t="s">
        <v>182</v>
      </c>
      <c r="D14" s="89"/>
      <c r="E14" s="89"/>
      <c r="F14" s="89"/>
      <c r="G14" s="90" t="s">
        <v>183</v>
      </c>
      <c r="H14" s="78">
        <f>INDEX('Base Prices'!F:F,MATCH(Results!H12,'Base Prices'!C:C,0))</f>
        <v>1</v>
      </c>
      <c r="K14" s="86">
        <f>H14</f>
        <v>1</v>
      </c>
      <c r="M14" s="83"/>
      <c r="N14" s="83"/>
      <c r="O14" s="83"/>
      <c r="P14" s="83"/>
      <c r="R14" s="83"/>
      <c r="S14" s="83"/>
      <c r="T14" s="83"/>
      <c r="U14" s="83"/>
      <c r="V14" s="83"/>
      <c r="W14" s="83"/>
      <c r="X14" s="83"/>
      <c r="Y14" s="83"/>
    </row>
    <row r="15" spans="2:25" x14ac:dyDescent="0.45">
      <c r="G15" s="87"/>
      <c r="K15" s="86"/>
      <c r="M15" s="83"/>
      <c r="N15" s="83"/>
      <c r="O15" s="83"/>
      <c r="P15" s="83"/>
      <c r="Q15" s="83" t="s">
        <v>184</v>
      </c>
      <c r="R15" s="83"/>
      <c r="S15" s="83"/>
      <c r="T15" s="83"/>
      <c r="U15" s="83"/>
      <c r="V15" s="83"/>
      <c r="W15" s="83"/>
      <c r="X15" s="83"/>
      <c r="Y15" s="83"/>
    </row>
    <row r="16" spans="2:25" x14ac:dyDescent="0.45">
      <c r="B16" s="109"/>
      <c r="C16" s="60" t="s">
        <v>185</v>
      </c>
      <c r="G16" s="87" t="s">
        <v>179</v>
      </c>
      <c r="H16" s="73" t="s">
        <v>211</v>
      </c>
      <c r="K16" s="86">
        <f>MATCH($H$16,'Base Prices'!$G$6:$Q$6,FALSE)</f>
        <v>2</v>
      </c>
      <c r="M16" s="83"/>
      <c r="N16" s="83"/>
      <c r="O16" s="83"/>
      <c r="P16" s="83"/>
      <c r="R16" s="83"/>
      <c r="S16" s="83"/>
      <c r="T16" s="83"/>
      <c r="U16" s="83"/>
      <c r="V16" s="83"/>
      <c r="W16" s="83"/>
      <c r="X16" s="83"/>
      <c r="Y16" s="83"/>
    </row>
    <row r="17" spans="2:25" x14ac:dyDescent="0.45">
      <c r="B17" s="60"/>
      <c r="G17" s="87"/>
      <c r="H17" s="88" t="str">
        <f>IF(H10&amp;H16="New Build"&amp;"Basic", "Invalid Selection - Basic New Builds are not funded", "")</f>
        <v/>
      </c>
      <c r="K17" s="86">
        <f>IF(H18="With OOA", 1, 0)</f>
        <v>0</v>
      </c>
      <c r="M17" s="83"/>
      <c r="N17" s="83"/>
      <c r="O17" s="83"/>
      <c r="P17" s="83"/>
      <c r="Q17" s="83" t="s">
        <v>186</v>
      </c>
      <c r="R17" s="91"/>
      <c r="S17" s="83"/>
      <c r="T17" s="83"/>
      <c r="U17" s="83"/>
      <c r="V17" s="83"/>
      <c r="W17" s="83"/>
      <c r="X17" s="83"/>
      <c r="Y17" s="83"/>
    </row>
    <row r="18" spans="2:25" x14ac:dyDescent="0.45">
      <c r="B18" s="60"/>
      <c r="C18" s="60" t="s">
        <v>187</v>
      </c>
      <c r="G18" s="87" t="s">
        <v>179</v>
      </c>
      <c r="H18" s="73" t="s">
        <v>212</v>
      </c>
      <c r="K18" s="86">
        <f>IF(H19="", 0, 1)</f>
        <v>0</v>
      </c>
      <c r="M18" s="83"/>
      <c r="N18" s="83"/>
      <c r="O18" s="83"/>
      <c r="P18" s="83"/>
      <c r="Q18" s="83" t="s">
        <v>184</v>
      </c>
      <c r="R18" s="83"/>
      <c r="S18" s="83"/>
      <c r="T18" s="83"/>
      <c r="U18" s="83"/>
      <c r="V18" s="83"/>
      <c r="W18" s="83"/>
      <c r="X18" s="83"/>
      <c r="Y18" s="83"/>
    </row>
    <row r="19" spans="2:25" x14ac:dyDescent="0.45">
      <c r="B19" s="60"/>
      <c r="G19" s="87"/>
      <c r="H19" s="88" t="str">
        <f>IF(AND($H$16="Basic",$H$18="With OOA"),"Invalid Selection - please change the above cell to: Without OOA",IF($H$18="Without OOA","",""))</f>
        <v/>
      </c>
      <c r="K19" s="86"/>
      <c r="M19" s="83"/>
      <c r="N19" s="83"/>
      <c r="O19" s="83"/>
      <c r="P19" s="83"/>
      <c r="R19" s="91"/>
      <c r="S19" s="83"/>
      <c r="T19" s="83"/>
      <c r="U19" s="83"/>
      <c r="V19" s="83"/>
      <c r="W19" s="83"/>
      <c r="X19" s="83"/>
      <c r="Y19" s="83"/>
    </row>
    <row r="20" spans="2:25" x14ac:dyDescent="0.45">
      <c r="B20" s="60"/>
      <c r="C20" s="89" t="s">
        <v>188</v>
      </c>
      <c r="D20" s="89"/>
      <c r="E20" s="89"/>
      <c r="F20" s="89"/>
      <c r="G20" s="90" t="s">
        <v>183</v>
      </c>
      <c r="H20" s="77">
        <f>IF(K18=1, 0, IF(K10=3, INDEX(Group3, K12, K16+K17+K18), IF(K10=2, INDEX(Group2, K12, K16+K17+K18), IF(K10=1, INDEX(Group1, K12, K16+K17+K18)))))</f>
        <v>36388</v>
      </c>
      <c r="I20" s="60" t="s">
        <v>189</v>
      </c>
      <c r="K20" s="86"/>
      <c r="M20" s="83"/>
      <c r="N20" s="83"/>
      <c r="O20" s="83"/>
      <c r="P20" s="83"/>
      <c r="R20" s="83"/>
      <c r="S20" s="83"/>
      <c r="T20" s="83"/>
      <c r="U20" s="83"/>
      <c r="V20" s="83"/>
      <c r="W20" s="83"/>
      <c r="X20" s="83"/>
      <c r="Y20" s="83"/>
    </row>
    <row r="21" spans="2:25" x14ac:dyDescent="0.45">
      <c r="B21" s="60"/>
      <c r="G21" s="87"/>
      <c r="K21" s="86"/>
      <c r="M21" s="83"/>
      <c r="N21" s="83"/>
      <c r="O21" s="83"/>
      <c r="P21" s="83"/>
      <c r="R21" s="83"/>
      <c r="S21" s="83"/>
      <c r="T21" s="83"/>
      <c r="U21" s="83"/>
      <c r="V21" s="83"/>
      <c r="W21" s="83"/>
      <c r="X21" s="83"/>
      <c r="Y21" s="83"/>
    </row>
    <row r="22" spans="2:25" x14ac:dyDescent="0.45">
      <c r="B22" s="60"/>
      <c r="C22" s="60" t="s">
        <v>190</v>
      </c>
      <c r="G22" s="87" t="s">
        <v>179</v>
      </c>
      <c r="H22" s="73" t="s">
        <v>184</v>
      </c>
      <c r="K22" s="86">
        <f>IF(AND($H$16="Robust",$K$12&gt;4),IF($H$22="With breakout room",1,0),IF($H$22="With breakout room",1,0))</f>
        <v>0</v>
      </c>
      <c r="M22" s="83"/>
      <c r="N22" s="83"/>
      <c r="O22" s="83"/>
      <c r="P22" s="83"/>
      <c r="R22" s="83"/>
      <c r="S22" s="83"/>
      <c r="T22" s="83"/>
      <c r="U22" s="83"/>
      <c r="V22" s="83"/>
      <c r="W22" s="83"/>
      <c r="X22" s="83"/>
      <c r="Y22" s="83"/>
    </row>
    <row r="23" spans="2:25" x14ac:dyDescent="0.45">
      <c r="B23" s="60"/>
      <c r="G23" s="87"/>
      <c r="H23" s="92" t="str">
        <f>IF(AND(H16&lt;&gt;"Robust", H22="With breakout room"), "Please update the field above","")</f>
        <v/>
      </c>
      <c r="K23" s="86"/>
      <c r="M23" s="83"/>
      <c r="N23" s="83"/>
      <c r="O23" s="83"/>
      <c r="P23" s="83"/>
      <c r="R23" s="83"/>
      <c r="S23" s="83"/>
      <c r="T23" s="83"/>
      <c r="U23" s="83"/>
      <c r="V23" s="83"/>
      <c r="W23" s="83"/>
      <c r="X23" s="83"/>
      <c r="Y23" s="83"/>
    </row>
    <row r="24" spans="2:25" x14ac:dyDescent="0.45">
      <c r="B24" s="60"/>
      <c r="C24" s="89" t="s">
        <v>191</v>
      </c>
      <c r="D24" s="89"/>
      <c r="E24" s="89"/>
      <c r="F24" s="89"/>
      <c r="G24" s="90" t="s">
        <v>183</v>
      </c>
      <c r="H24" s="72">
        <f>IFERROR(IF(AND($K$22=1,$K$10=1),INDEX('Base Prices'!$N$8:$N$18,$K$12),IF(AND($K$22=1,$K$10=2),INDEX('Base Prices'!$N$23:$N$33,$K$12),IF(K10=3, 0, 0))), 0)</f>
        <v>0</v>
      </c>
      <c r="K24" s="86"/>
      <c r="M24" s="83"/>
      <c r="N24" s="83"/>
      <c r="O24" s="83"/>
      <c r="P24" s="83"/>
      <c r="R24" s="83"/>
      <c r="S24" s="83"/>
      <c r="T24" s="83"/>
      <c r="U24" s="83"/>
      <c r="V24" s="83"/>
      <c r="W24" s="83"/>
      <c r="X24" s="83"/>
      <c r="Y24" s="83"/>
    </row>
    <row r="25" spans="2:25" x14ac:dyDescent="0.45">
      <c r="B25" s="60"/>
      <c r="C25" s="89"/>
      <c r="D25" s="89"/>
      <c r="E25" s="89"/>
      <c r="F25" s="89"/>
      <c r="G25" s="90"/>
      <c r="H25" s="79"/>
      <c r="K25" s="86"/>
      <c r="M25" s="83"/>
      <c r="N25" s="83"/>
      <c r="O25" s="83"/>
      <c r="P25" s="83"/>
      <c r="R25" s="83"/>
      <c r="S25" s="83"/>
      <c r="T25" s="83"/>
      <c r="U25" s="83"/>
      <c r="V25" s="83"/>
      <c r="W25" s="83"/>
      <c r="X25" s="83"/>
      <c r="Y25" s="83"/>
    </row>
    <row r="26" spans="2:25" x14ac:dyDescent="0.45">
      <c r="B26" s="60"/>
      <c r="C26" s="89" t="s">
        <v>192</v>
      </c>
      <c r="D26" s="89"/>
      <c r="E26" s="89"/>
      <c r="F26" s="89"/>
      <c r="G26" s="90" t="s">
        <v>183</v>
      </c>
      <c r="H26" s="72">
        <f>IFERROR(H20+H24,"Invalid selection")</f>
        <v>36388</v>
      </c>
      <c r="I26" s="60" t="s">
        <v>189</v>
      </c>
      <c r="K26" s="86"/>
      <c r="M26" s="83"/>
      <c r="N26" s="83"/>
      <c r="O26" s="83"/>
      <c r="P26" s="83"/>
      <c r="R26" s="83"/>
      <c r="S26" s="83"/>
      <c r="T26" s="83"/>
      <c r="U26" s="83"/>
      <c r="V26" s="83"/>
      <c r="W26" s="83"/>
      <c r="X26" s="83"/>
      <c r="Y26" s="83"/>
    </row>
    <row r="27" spans="2:25" x14ac:dyDescent="0.45">
      <c r="B27" s="60"/>
      <c r="G27" s="87"/>
      <c r="H27" s="61"/>
      <c r="K27" s="86"/>
      <c r="M27" s="83"/>
      <c r="N27" s="83"/>
      <c r="O27" s="83"/>
      <c r="P27" s="83"/>
      <c r="R27" s="83"/>
      <c r="S27" s="83"/>
      <c r="T27" s="83"/>
      <c r="U27" s="83"/>
      <c r="V27" s="83"/>
      <c r="W27" s="83"/>
      <c r="X27" s="83"/>
      <c r="Y27" s="83"/>
    </row>
    <row r="28" spans="2:25" x14ac:dyDescent="0.45">
      <c r="B28" s="60"/>
      <c r="C28" s="60" t="s">
        <v>193</v>
      </c>
      <c r="G28" s="87" t="s">
        <v>179</v>
      </c>
      <c r="H28" s="73" t="s">
        <v>13</v>
      </c>
      <c r="K28" s="86">
        <f>MATCH($H$28,'Location Factors'!$B$6:$B$93,FALSE)</f>
        <v>1</v>
      </c>
      <c r="M28" s="83"/>
      <c r="N28" s="83"/>
      <c r="O28" s="83"/>
      <c r="P28" s="83"/>
      <c r="R28" s="83"/>
      <c r="S28" s="83"/>
      <c r="T28" s="83"/>
      <c r="U28" s="83"/>
      <c r="V28" s="83"/>
      <c r="W28" s="83"/>
      <c r="X28" s="83"/>
      <c r="Y28" s="83"/>
    </row>
    <row r="29" spans="2:25" x14ac:dyDescent="0.45">
      <c r="B29" s="60"/>
      <c r="G29" s="87"/>
      <c r="M29" s="83"/>
      <c r="N29" s="83"/>
      <c r="O29" s="83"/>
      <c r="P29" s="83"/>
      <c r="R29" s="83"/>
      <c r="S29" s="83"/>
      <c r="T29" s="83"/>
      <c r="U29" s="83"/>
      <c r="V29" s="83"/>
      <c r="W29" s="83"/>
      <c r="X29" s="83"/>
      <c r="Y29" s="83"/>
    </row>
    <row r="30" spans="2:25" x14ac:dyDescent="0.45">
      <c r="B30" s="60"/>
      <c r="C30" s="89" t="s">
        <v>194</v>
      </c>
      <c r="G30" s="90" t="s">
        <v>183</v>
      </c>
      <c r="H30" s="71">
        <f>IFERROR(INDEX('Location Factors'!$C$6:$M$93,$K$28,IF(H10="Legacy", 11, $K$12)), 0)</f>
        <v>1</v>
      </c>
      <c r="M30" s="83"/>
      <c r="N30" s="83"/>
      <c r="O30" s="83"/>
      <c r="P30" s="83"/>
      <c r="R30" s="83"/>
      <c r="S30" s="83"/>
      <c r="T30" s="83"/>
      <c r="U30" s="83"/>
      <c r="V30" s="83"/>
      <c r="W30" s="83"/>
      <c r="X30" s="83"/>
      <c r="Y30" s="83"/>
    </row>
    <row r="31" spans="2:25" x14ac:dyDescent="0.45">
      <c r="B31" s="60"/>
      <c r="M31" s="83"/>
      <c r="N31" s="83"/>
      <c r="O31" s="83"/>
      <c r="P31" s="83"/>
      <c r="R31" s="83"/>
      <c r="S31" s="83"/>
      <c r="T31" s="83"/>
      <c r="U31" s="83"/>
      <c r="V31" s="83"/>
      <c r="W31" s="83"/>
      <c r="X31" s="83"/>
      <c r="Y31" s="83"/>
    </row>
    <row r="32" spans="2:25" x14ac:dyDescent="0.45">
      <c r="B32" s="60"/>
      <c r="C32" s="60" t="s">
        <v>195</v>
      </c>
      <c r="G32" s="87" t="s">
        <v>179</v>
      </c>
      <c r="H32" s="73" t="s">
        <v>208</v>
      </c>
      <c r="K32" s="86">
        <f>IF($H$32="Without Fire Sprinklers",0,IF(AND($K$12&lt;5,$K$10&lt;3),1,2))</f>
        <v>0</v>
      </c>
      <c r="M32" s="83"/>
      <c r="N32" s="83"/>
      <c r="O32" s="83"/>
      <c r="P32" s="83"/>
      <c r="R32" s="83"/>
      <c r="S32" s="83"/>
      <c r="T32" s="83"/>
      <c r="U32" s="83"/>
      <c r="V32" s="83"/>
      <c r="W32" s="83"/>
      <c r="X32" s="83"/>
      <c r="Y32" s="83"/>
    </row>
    <row r="33" spans="2:25" x14ac:dyDescent="0.45">
      <c r="B33" s="60"/>
      <c r="M33" s="83"/>
      <c r="N33" s="83"/>
      <c r="O33" s="83"/>
      <c r="P33" s="83"/>
      <c r="R33" s="83"/>
      <c r="S33" s="83"/>
      <c r="T33" s="83"/>
      <c r="U33" s="83"/>
      <c r="V33" s="83"/>
      <c r="W33" s="83"/>
      <c r="X33" s="83"/>
      <c r="Y33" s="83"/>
    </row>
    <row r="34" spans="2:25" x14ac:dyDescent="0.45">
      <c r="B34" s="60"/>
      <c r="C34" s="89" t="s">
        <v>196</v>
      </c>
      <c r="D34" s="89"/>
      <c r="E34" s="89"/>
      <c r="F34" s="89"/>
      <c r="G34" s="90" t="s">
        <v>183</v>
      </c>
      <c r="H34" s="70">
        <f>IF($K$32=0,0,INDEX('Base Prices'!$D$90:$D$91,$K$32))</f>
        <v>0</v>
      </c>
      <c r="M34" s="83"/>
      <c r="N34" s="83"/>
      <c r="O34" s="83"/>
      <c r="P34" s="83"/>
      <c r="R34" s="83"/>
      <c r="S34" s="83"/>
      <c r="T34" s="83"/>
      <c r="U34" s="83"/>
      <c r="V34" s="83"/>
      <c r="W34" s="83"/>
      <c r="X34" s="83"/>
      <c r="Y34" s="83"/>
    </row>
    <row r="35" spans="2:25" x14ac:dyDescent="0.45">
      <c r="B35" s="60"/>
      <c r="M35" s="83"/>
      <c r="N35" s="83"/>
      <c r="O35" s="83"/>
      <c r="P35" s="83"/>
      <c r="R35" s="83"/>
      <c r="S35" s="83"/>
      <c r="T35" s="83"/>
      <c r="U35" s="83"/>
      <c r="V35" s="83"/>
      <c r="W35" s="83"/>
      <c r="X35" s="83"/>
      <c r="Y35" s="83"/>
    </row>
    <row r="36" spans="2:25" ht="15.75" x14ac:dyDescent="0.5">
      <c r="B36" s="60"/>
      <c r="C36" s="93" t="s">
        <v>210</v>
      </c>
      <c r="D36" s="85"/>
      <c r="E36" s="85"/>
      <c r="F36" s="85"/>
      <c r="G36" s="90" t="s">
        <v>183</v>
      </c>
      <c r="H36" s="76">
        <f>IFERROR($H$26*$H$30*(1+$H$34),"Invalid selection")</f>
        <v>36388</v>
      </c>
      <c r="I36" s="94" t="s">
        <v>189</v>
      </c>
      <c r="J36" s="94"/>
      <c r="K36" s="85"/>
      <c r="L36" s="85"/>
      <c r="M36" s="95"/>
      <c r="N36" s="95"/>
      <c r="O36" s="95"/>
      <c r="P36" s="83"/>
      <c r="Q36" s="83"/>
      <c r="R36" s="83"/>
      <c r="S36" s="83"/>
      <c r="T36" s="83"/>
      <c r="U36" s="95"/>
      <c r="V36" s="95"/>
      <c r="W36" s="95"/>
      <c r="X36" s="95"/>
      <c r="Y36" s="95"/>
    </row>
    <row r="37" spans="2:25" x14ac:dyDescent="0.45">
      <c r="B37" s="60"/>
      <c r="G37" s="87"/>
    </row>
    <row r="38" spans="2:25" x14ac:dyDescent="0.45">
      <c r="B38" s="60"/>
      <c r="G38" s="87"/>
      <c r="H38" s="96"/>
    </row>
    <row r="39" spans="2:25" x14ac:dyDescent="0.45">
      <c r="B39" s="60"/>
      <c r="C39" s="85" t="s">
        <v>197</v>
      </c>
      <c r="G39" s="87"/>
    </row>
    <row r="40" spans="2:25" x14ac:dyDescent="0.45">
      <c r="B40" s="60"/>
      <c r="C40" s="85"/>
      <c r="G40" s="87"/>
    </row>
    <row r="41" spans="2:25" x14ac:dyDescent="0.45">
      <c r="B41" s="60"/>
      <c r="C41" s="97" t="s">
        <v>198</v>
      </c>
      <c r="G41" s="87"/>
    </row>
    <row r="42" spans="2:25" x14ac:dyDescent="0.45">
      <c r="B42" s="60"/>
      <c r="G42" s="87"/>
    </row>
    <row r="43" spans="2:25" x14ac:dyDescent="0.45">
      <c r="B43" s="60"/>
      <c r="C43" s="60" t="s">
        <v>217</v>
      </c>
      <c r="G43" s="87" t="s">
        <v>199</v>
      </c>
      <c r="H43" s="74"/>
      <c r="I43" s="60" t="s">
        <v>189</v>
      </c>
    </row>
    <row r="44" spans="2:25" x14ac:dyDescent="0.45">
      <c r="B44" s="60"/>
      <c r="G44" s="87"/>
    </row>
    <row r="45" spans="2:25" x14ac:dyDescent="0.45">
      <c r="B45" s="60"/>
      <c r="C45" s="60" t="s">
        <v>200</v>
      </c>
      <c r="G45" s="87" t="s">
        <v>201</v>
      </c>
      <c r="H45" s="75">
        <v>0</v>
      </c>
    </row>
    <row r="46" spans="2:25" x14ac:dyDescent="0.45">
      <c r="B46" s="60"/>
      <c r="G46" s="87"/>
    </row>
    <row r="47" spans="2:25" x14ac:dyDescent="0.45">
      <c r="B47" s="60"/>
      <c r="C47" s="85" t="s">
        <v>209</v>
      </c>
      <c r="G47" s="87" t="s">
        <v>183</v>
      </c>
      <c r="H47" s="69" t="str">
        <f>IFERROR(IF(ISBLANK($H$43),"Enter RRC (above)",IF(ISBLANK($H$45),"Enter Expected Occupancy Rate (above)",($H$36+$H$43)*$H$14*$H$45)),"Invalid selection")</f>
        <v>Enter RRC (above)</v>
      </c>
      <c r="I47" s="85" t="s">
        <v>202</v>
      </c>
    </row>
    <row r="48" spans="2:25" x14ac:dyDescent="0.45">
      <c r="B48" s="60"/>
    </row>
    <row r="49" spans="2:4" x14ac:dyDescent="0.45">
      <c r="B49" s="60"/>
    </row>
    <row r="50" spans="2:4" x14ac:dyDescent="0.45">
      <c r="B50" s="60"/>
      <c r="C50" s="98" t="s">
        <v>203</v>
      </c>
      <c r="D50" s="99" t="s">
        <v>216</v>
      </c>
    </row>
    <row r="51" spans="2:4" x14ac:dyDescent="0.45">
      <c r="B51" s="60"/>
      <c r="C51" s="98"/>
    </row>
    <row r="52" spans="2:4" hidden="1" x14ac:dyDescent="0.45">
      <c r="B52" s="60"/>
      <c r="C52" s="98"/>
    </row>
    <row r="53" spans="2:4" hidden="1" x14ac:dyDescent="0.45">
      <c r="B53" s="60"/>
      <c r="C53" s="98"/>
    </row>
    <row r="54" spans="2:4" hidden="1" x14ac:dyDescent="0.45"/>
    <row r="55" spans="2:4" hidden="1" x14ac:dyDescent="0.45"/>
    <row r="56" spans="2:4" hidden="1" x14ac:dyDescent="0.45"/>
    <row r="57" spans="2:4" hidden="1" x14ac:dyDescent="0.45"/>
    <row r="58" spans="2:4" hidden="1" x14ac:dyDescent="0.45"/>
    <row r="59" spans="2:4" hidden="1" x14ac:dyDescent="0.45"/>
    <row r="60" spans="2:4" hidden="1" x14ac:dyDescent="0.45"/>
    <row r="61" spans="2:4" hidden="1" x14ac:dyDescent="0.45"/>
    <row r="62" spans="2:4" hidden="1" x14ac:dyDescent="0.45"/>
    <row r="63" spans="2:4" hidden="1" x14ac:dyDescent="0.45"/>
    <row r="64" spans="2:4" hidden="1" x14ac:dyDescent="0.45"/>
    <row r="65" hidden="1" x14ac:dyDescent="0.45"/>
    <row r="66" hidden="1" x14ac:dyDescent="0.45"/>
  </sheetData>
  <sheetProtection algorithmName="SHA-512" hashValue="23DWzwKRx5Qzl+o+Ck9xVc91a6r75fpJdcfx5v/dUdEARjSjDLKS83su5BVXgnetLwVnH2qNrAYAn1gNfk5BEg==" saltValue="XW0pdVKFGH97AyAjRJGoLg==" spinCount="100000" sheet="1" selectLockedCells="1"/>
  <mergeCells count="1">
    <mergeCell ref="C4:J6"/>
  </mergeCells>
  <dataValidations count="5">
    <dataValidation type="list" allowBlank="1" showInputMessage="1" showErrorMessage="1" sqref="H10">
      <formula1>"Existing Stock,New Build,Legacy"</formula1>
    </dataValidation>
    <dataValidation type="list" allowBlank="1" showInputMessage="1" showErrorMessage="1" sqref="H16">
      <formula1>"Basic,Improved Liveability,Fully Accessible,Robust,High Physical Support"</formula1>
    </dataValidation>
    <dataValidation type="list" allowBlank="1" showInputMessage="1" showErrorMessage="1" sqref="H18">
      <formula1>"With OOA,Without OOA"</formula1>
    </dataValidation>
    <dataValidation type="list" allowBlank="1" showInputMessage="1" showErrorMessage="1" sqref="H22">
      <formula1>IF(H16&lt;&gt;"Robust", Q18, Q17:Q18)</formula1>
    </dataValidation>
    <dataValidation type="list" allowBlank="1" showInputMessage="1" showErrorMessage="1" sqref="H32">
      <formula1>"With Fire Sprinklers,Without Fire Sprinklers"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IF($H$10="Legacy", 'Base Prices'!$C$38:$C$82, 'Base Prices'!$C$23:$C$33)</xm:f>
          </x14:formula1>
          <xm:sqref>H12</xm:sqref>
        </x14:dataValidation>
        <x14:dataValidation type="list" allowBlank="1" showInputMessage="1" showErrorMessage="1">
          <x14:formula1>
            <xm:f>'Location Factors'!$B$6:$B$93</xm:f>
          </x14:formula1>
          <xm:sqref>H28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01"/>
  <sheetViews>
    <sheetView zoomScale="90" zoomScaleNormal="90" workbookViewId="0">
      <selection activeCell="O38" sqref="O38:P82"/>
    </sheetView>
  </sheetViews>
  <sheetFormatPr defaultColWidth="9" defaultRowHeight="14.25" zeroHeight="1" x14ac:dyDescent="0.45"/>
  <cols>
    <col min="1" max="1" width="1.59765625" style="10" customWidth="1"/>
    <col min="2" max="2" width="0" style="10" hidden="1" customWidth="1"/>
    <col min="3" max="3" width="30.86328125" style="10" bestFit="1" customWidth="1"/>
    <col min="4" max="4" width="10.73046875" style="10" customWidth="1"/>
    <col min="5" max="5" width="10.73046875" style="10" hidden="1" customWidth="1"/>
    <col min="6" max="7" width="10.73046875" style="10" customWidth="1"/>
    <col min="8" max="9" width="16.73046875" style="10" bestFit="1" customWidth="1"/>
    <col min="10" max="11" width="13.59765625" style="10" bestFit="1" customWidth="1"/>
    <col min="12" max="12" width="9.265625" style="10" customWidth="1"/>
    <col min="13" max="13" width="8.3984375" style="10" bestFit="1" customWidth="1"/>
    <col min="14" max="14" width="7.59765625" style="10" bestFit="1" customWidth="1"/>
    <col min="15" max="16" width="18" style="10" bestFit="1" customWidth="1"/>
    <col min="17" max="18" width="9" style="10" customWidth="1"/>
    <col min="19" max="16384" width="9" style="10"/>
  </cols>
  <sheetData>
    <row r="1" spans="1:18" ht="21" x14ac:dyDescent="0.65">
      <c r="A1" s="12" t="s">
        <v>0</v>
      </c>
      <c r="B1" s="12"/>
      <c r="C1" s="13"/>
      <c r="D1" s="14"/>
      <c r="E1" s="14"/>
      <c r="F1" s="14"/>
      <c r="G1" s="14"/>
      <c r="H1" s="14"/>
      <c r="I1" s="14"/>
      <c r="J1" s="14"/>
      <c r="K1" s="14"/>
      <c r="L1" s="14"/>
      <c r="M1" s="14"/>
      <c r="N1" s="14"/>
      <c r="O1" s="14"/>
      <c r="P1" s="14"/>
      <c r="Q1" s="14"/>
      <c r="R1" s="14"/>
    </row>
    <row r="2" spans="1:18" ht="21" x14ac:dyDescent="0.65">
      <c r="A2" s="13" t="s">
        <v>101</v>
      </c>
      <c r="B2" s="13"/>
      <c r="C2" s="13"/>
      <c r="D2" s="14"/>
      <c r="E2" s="14"/>
      <c r="F2" s="14"/>
      <c r="G2" s="14"/>
      <c r="H2" s="14"/>
      <c r="I2" s="14"/>
      <c r="J2" s="14"/>
      <c r="K2" s="14"/>
      <c r="L2" s="14"/>
      <c r="M2" s="14"/>
      <c r="N2" s="14"/>
      <c r="O2" s="14"/>
      <c r="P2" s="14"/>
      <c r="Q2" s="14"/>
      <c r="R2" s="14"/>
    </row>
    <row r="3" spans="1:18" x14ac:dyDescent="0.45">
      <c r="A3" s="60"/>
      <c r="B3" s="60"/>
    </row>
    <row r="4" spans="1:18" x14ac:dyDescent="0.45">
      <c r="A4" s="21"/>
      <c r="B4" s="21"/>
      <c r="C4" s="20"/>
      <c r="D4" s="18"/>
      <c r="E4" s="18"/>
      <c r="F4" s="18"/>
      <c r="G4" s="18"/>
      <c r="H4" s="19"/>
      <c r="I4" s="16"/>
      <c r="J4" s="19"/>
      <c r="K4" s="19"/>
      <c r="L4" s="19"/>
      <c r="M4" s="19"/>
      <c r="N4" s="19"/>
      <c r="O4" s="19"/>
      <c r="P4" s="20"/>
      <c r="Q4" s="20"/>
      <c r="R4" s="18"/>
    </row>
    <row r="5" spans="1:18" x14ac:dyDescent="0.45">
      <c r="A5" s="21"/>
      <c r="B5" s="21"/>
      <c r="C5" s="15"/>
      <c r="D5" s="18"/>
      <c r="E5" s="18"/>
      <c r="F5" s="18"/>
      <c r="G5" s="52" t="s">
        <v>213</v>
      </c>
      <c r="H5" s="52"/>
      <c r="I5" s="52"/>
      <c r="J5" s="52"/>
      <c r="K5" s="52"/>
      <c r="L5" s="52"/>
      <c r="M5" s="52"/>
      <c r="N5" s="52"/>
      <c r="O5" s="52"/>
      <c r="P5" s="52"/>
      <c r="Q5" s="52"/>
      <c r="R5" s="18"/>
    </row>
    <row r="6" spans="1:18" ht="14.25" customHeight="1" x14ac:dyDescent="0.45">
      <c r="A6" s="21"/>
      <c r="B6" s="21"/>
      <c r="C6" s="32" t="s">
        <v>102</v>
      </c>
      <c r="D6" s="33"/>
      <c r="E6" s="33"/>
      <c r="F6" s="127" t="s">
        <v>103</v>
      </c>
      <c r="G6" s="30" t="s">
        <v>104</v>
      </c>
      <c r="H6" s="53" t="s">
        <v>105</v>
      </c>
      <c r="I6" s="53" t="s">
        <v>105</v>
      </c>
      <c r="J6" s="53" t="s">
        <v>106</v>
      </c>
      <c r="K6" s="53" t="s">
        <v>106</v>
      </c>
      <c r="L6" s="53" t="s">
        <v>107</v>
      </c>
      <c r="M6" s="53" t="s">
        <v>107</v>
      </c>
      <c r="N6" s="53" t="s">
        <v>107</v>
      </c>
      <c r="O6" s="53" t="s">
        <v>108</v>
      </c>
      <c r="P6" s="53" t="s">
        <v>108</v>
      </c>
      <c r="Q6" s="30" t="s">
        <v>109</v>
      </c>
      <c r="R6" s="18"/>
    </row>
    <row r="7" spans="1:18" x14ac:dyDescent="0.45">
      <c r="A7" s="21"/>
      <c r="B7" s="21"/>
      <c r="C7" s="34"/>
      <c r="D7" s="35"/>
      <c r="E7" s="35"/>
      <c r="F7" s="128"/>
      <c r="G7" s="28" t="s">
        <v>110</v>
      </c>
      <c r="H7" s="28" t="s">
        <v>110</v>
      </c>
      <c r="I7" s="29" t="s">
        <v>111</v>
      </c>
      <c r="J7" s="28" t="s">
        <v>110</v>
      </c>
      <c r="K7" s="29" t="s">
        <v>111</v>
      </c>
      <c r="L7" s="28" t="s">
        <v>110</v>
      </c>
      <c r="M7" s="29" t="s">
        <v>111</v>
      </c>
      <c r="N7" s="29" t="s">
        <v>112</v>
      </c>
      <c r="O7" s="28" t="s">
        <v>110</v>
      </c>
      <c r="P7" s="29" t="s">
        <v>111</v>
      </c>
      <c r="Q7" s="31"/>
      <c r="R7" s="21"/>
    </row>
    <row r="8" spans="1:18" ht="14.25" customHeight="1" x14ac:dyDescent="0.45">
      <c r="A8" s="21"/>
      <c r="B8" s="21" t="s">
        <v>113</v>
      </c>
      <c r="C8" s="55" t="s">
        <v>2</v>
      </c>
      <c r="D8" s="25"/>
      <c r="E8" s="25">
        <v>1</v>
      </c>
      <c r="F8" s="26">
        <v>1</v>
      </c>
      <c r="G8" s="36">
        <v>0</v>
      </c>
      <c r="H8" s="36">
        <v>36388</v>
      </c>
      <c r="I8" s="36">
        <v>42455</v>
      </c>
      <c r="J8" s="36">
        <v>58754</v>
      </c>
      <c r="K8" s="36">
        <v>68548</v>
      </c>
      <c r="L8" s="36">
        <v>0</v>
      </c>
      <c r="M8" s="36">
        <v>0</v>
      </c>
      <c r="N8" s="36">
        <v>0</v>
      </c>
      <c r="O8" s="36">
        <v>77933</v>
      </c>
      <c r="P8" s="36">
        <v>90922</v>
      </c>
      <c r="Q8" s="124" t="s">
        <v>114</v>
      </c>
      <c r="R8" s="19"/>
    </row>
    <row r="9" spans="1:18" x14ac:dyDescent="0.45">
      <c r="A9" s="21"/>
      <c r="B9" s="21" t="s">
        <v>113</v>
      </c>
      <c r="C9" s="54" t="s">
        <v>3</v>
      </c>
      <c r="D9" s="18"/>
      <c r="E9" s="18">
        <v>2</v>
      </c>
      <c r="F9" s="24">
        <v>1</v>
      </c>
      <c r="G9" s="36">
        <v>0</v>
      </c>
      <c r="H9" s="36">
        <v>43324</v>
      </c>
      <c r="I9" s="36">
        <v>50544</v>
      </c>
      <c r="J9" s="36">
        <v>71569</v>
      </c>
      <c r="K9" s="36">
        <v>83496</v>
      </c>
      <c r="L9" s="36">
        <v>0</v>
      </c>
      <c r="M9" s="36">
        <v>0</v>
      </c>
      <c r="N9" s="36">
        <v>0</v>
      </c>
      <c r="O9" s="36">
        <v>96968</v>
      </c>
      <c r="P9" s="36">
        <v>113129</v>
      </c>
      <c r="Q9" s="125"/>
      <c r="R9" s="19"/>
    </row>
    <row r="10" spans="1:18" x14ac:dyDescent="0.45">
      <c r="A10" s="21"/>
      <c r="B10" s="21" t="s">
        <v>113</v>
      </c>
      <c r="C10" s="54" t="s">
        <v>4</v>
      </c>
      <c r="D10" s="18"/>
      <c r="E10" s="18">
        <v>2</v>
      </c>
      <c r="F10" s="24">
        <v>2</v>
      </c>
      <c r="G10" s="36">
        <v>0</v>
      </c>
      <c r="H10" s="36">
        <v>16926</v>
      </c>
      <c r="I10" s="36">
        <v>19747</v>
      </c>
      <c r="J10" s="36">
        <v>30879</v>
      </c>
      <c r="K10" s="36">
        <v>36843</v>
      </c>
      <c r="L10" s="36">
        <v>0</v>
      </c>
      <c r="M10" s="36">
        <v>0</v>
      </c>
      <c r="N10" s="36">
        <v>0</v>
      </c>
      <c r="O10" s="36">
        <v>43748</v>
      </c>
      <c r="P10" s="36">
        <v>51039</v>
      </c>
      <c r="Q10" s="125"/>
      <c r="R10" s="19"/>
    </row>
    <row r="11" spans="1:18" x14ac:dyDescent="0.45">
      <c r="A11" s="21"/>
      <c r="B11" s="21" t="s">
        <v>113</v>
      </c>
      <c r="C11" s="54" t="s">
        <v>5</v>
      </c>
      <c r="D11" s="18"/>
      <c r="E11" s="18">
        <v>3</v>
      </c>
      <c r="F11" s="24">
        <v>2</v>
      </c>
      <c r="G11" s="36">
        <v>0</v>
      </c>
      <c r="H11" s="36">
        <v>22615</v>
      </c>
      <c r="I11" s="36">
        <v>26384</v>
      </c>
      <c r="J11" s="36">
        <v>41214</v>
      </c>
      <c r="K11" s="36">
        <v>48083</v>
      </c>
      <c r="L11" s="36">
        <v>0</v>
      </c>
      <c r="M11" s="36">
        <v>0</v>
      </c>
      <c r="N11" s="36">
        <v>0</v>
      </c>
      <c r="O11" s="36">
        <v>59295</v>
      </c>
      <c r="P11" s="36">
        <v>69178</v>
      </c>
      <c r="Q11" s="125"/>
      <c r="R11" s="19"/>
    </row>
    <row r="12" spans="1:18" x14ac:dyDescent="0.45">
      <c r="A12" s="21"/>
      <c r="B12" s="21" t="s">
        <v>113</v>
      </c>
      <c r="C12" s="54" t="s">
        <v>6</v>
      </c>
      <c r="D12" s="18"/>
      <c r="E12" s="18">
        <v>1</v>
      </c>
      <c r="F12" s="24">
        <v>1</v>
      </c>
      <c r="G12" s="36">
        <v>0</v>
      </c>
      <c r="H12" s="36">
        <v>25630</v>
      </c>
      <c r="I12" s="36">
        <v>28346</v>
      </c>
      <c r="J12" s="36">
        <v>39504</v>
      </c>
      <c r="K12" s="36">
        <v>43473</v>
      </c>
      <c r="L12" s="36">
        <v>46550</v>
      </c>
      <c r="M12" s="36">
        <v>51401</v>
      </c>
      <c r="N12" s="36">
        <v>0</v>
      </c>
      <c r="O12" s="36">
        <v>53489</v>
      </c>
      <c r="P12" s="36">
        <v>57992</v>
      </c>
      <c r="Q12" s="125"/>
      <c r="R12" s="19"/>
    </row>
    <row r="13" spans="1:18" x14ac:dyDescent="0.45">
      <c r="A13" s="21"/>
      <c r="B13" s="21" t="s">
        <v>113</v>
      </c>
      <c r="C13" s="54" t="s">
        <v>115</v>
      </c>
      <c r="D13" s="18"/>
      <c r="E13" s="18">
        <v>2</v>
      </c>
      <c r="F13" s="24">
        <v>2</v>
      </c>
      <c r="G13" s="36">
        <v>0</v>
      </c>
      <c r="H13" s="36">
        <v>16041</v>
      </c>
      <c r="I13" s="36">
        <v>17317</v>
      </c>
      <c r="J13" s="36">
        <v>24444</v>
      </c>
      <c r="K13" s="36">
        <v>26372</v>
      </c>
      <c r="L13" s="36">
        <v>29174</v>
      </c>
      <c r="M13" s="36">
        <v>31513</v>
      </c>
      <c r="N13" s="36">
        <v>1968</v>
      </c>
      <c r="O13" s="36">
        <v>34303</v>
      </c>
      <c r="P13" s="36">
        <v>36469</v>
      </c>
      <c r="Q13" s="125"/>
      <c r="R13" s="19"/>
    </row>
    <row r="14" spans="1:18" x14ac:dyDescent="0.45">
      <c r="A14" s="21"/>
      <c r="B14" s="21" t="s">
        <v>113</v>
      </c>
      <c r="C14" s="54" t="s">
        <v>116</v>
      </c>
      <c r="D14" s="18"/>
      <c r="E14" s="18">
        <v>3</v>
      </c>
      <c r="F14" s="24">
        <v>3</v>
      </c>
      <c r="G14" s="36">
        <v>0</v>
      </c>
      <c r="H14" s="36">
        <v>13102</v>
      </c>
      <c r="I14" s="36">
        <v>13970</v>
      </c>
      <c r="J14" s="36">
        <v>20813</v>
      </c>
      <c r="K14" s="36">
        <v>22103</v>
      </c>
      <c r="L14" s="36">
        <v>25292</v>
      </c>
      <c r="M14" s="36">
        <v>26851</v>
      </c>
      <c r="N14" s="36">
        <v>1311</v>
      </c>
      <c r="O14" s="36">
        <v>30085</v>
      </c>
      <c r="P14" s="36">
        <v>31527</v>
      </c>
      <c r="Q14" s="125"/>
      <c r="R14" s="19"/>
    </row>
    <row r="15" spans="1:18" x14ac:dyDescent="0.45">
      <c r="A15" s="21"/>
      <c r="B15" s="21" t="s">
        <v>113</v>
      </c>
      <c r="C15" s="54" t="s">
        <v>9</v>
      </c>
      <c r="D15" s="18"/>
      <c r="E15" s="18">
        <v>2</v>
      </c>
      <c r="F15" s="24">
        <v>2</v>
      </c>
      <c r="G15" s="36">
        <v>0</v>
      </c>
      <c r="H15" s="36">
        <v>23426</v>
      </c>
      <c r="I15" s="36">
        <v>24703</v>
      </c>
      <c r="J15" s="36">
        <v>32013</v>
      </c>
      <c r="K15" s="36">
        <v>33941</v>
      </c>
      <c r="L15" s="36">
        <v>37372</v>
      </c>
      <c r="M15" s="36">
        <v>39712</v>
      </c>
      <c r="N15" s="36">
        <v>1968</v>
      </c>
      <c r="O15" s="36">
        <v>42335</v>
      </c>
      <c r="P15" s="36">
        <v>44502</v>
      </c>
      <c r="Q15" s="125"/>
      <c r="R15" s="19"/>
    </row>
    <row r="16" spans="1:18" x14ac:dyDescent="0.45">
      <c r="A16" s="21"/>
      <c r="B16" s="21" t="s">
        <v>113</v>
      </c>
      <c r="C16" s="54" t="s">
        <v>10</v>
      </c>
      <c r="D16" s="18"/>
      <c r="E16" s="18">
        <v>3</v>
      </c>
      <c r="F16" s="24">
        <v>3</v>
      </c>
      <c r="G16" s="36">
        <v>0</v>
      </c>
      <c r="H16" s="36">
        <v>18412</v>
      </c>
      <c r="I16" s="36">
        <v>19384</v>
      </c>
      <c r="J16" s="36">
        <v>27050</v>
      </c>
      <c r="K16" s="36">
        <v>28495</v>
      </c>
      <c r="L16" s="36">
        <v>31784</v>
      </c>
      <c r="M16" s="36">
        <v>33506</v>
      </c>
      <c r="N16" s="36">
        <v>1449</v>
      </c>
      <c r="O16" s="36">
        <v>39723</v>
      </c>
      <c r="P16" s="36">
        <v>41470</v>
      </c>
      <c r="Q16" s="125"/>
      <c r="R16" s="19"/>
    </row>
    <row r="17" spans="1:18" x14ac:dyDescent="0.45">
      <c r="A17" s="60"/>
      <c r="B17" s="21" t="s">
        <v>113</v>
      </c>
      <c r="C17" s="54" t="s">
        <v>117</v>
      </c>
      <c r="D17" s="18"/>
      <c r="E17" s="18">
        <v>4</v>
      </c>
      <c r="F17" s="24">
        <v>4</v>
      </c>
      <c r="G17" s="36">
        <v>0</v>
      </c>
      <c r="H17" s="36">
        <v>16225</v>
      </c>
      <c r="I17" s="36">
        <v>16956</v>
      </c>
      <c r="J17" s="36">
        <v>24307</v>
      </c>
      <c r="K17" s="36">
        <v>25410</v>
      </c>
      <c r="L17" s="36">
        <v>28747</v>
      </c>
      <c r="M17" s="36">
        <v>30053</v>
      </c>
      <c r="N17" s="36">
        <v>1099</v>
      </c>
      <c r="O17" s="36">
        <v>35690</v>
      </c>
      <c r="P17" s="36">
        <v>37004</v>
      </c>
      <c r="Q17" s="125"/>
      <c r="R17" s="19"/>
    </row>
    <row r="18" spans="1:18" x14ac:dyDescent="0.45">
      <c r="A18" s="60"/>
      <c r="B18" s="21" t="s">
        <v>113</v>
      </c>
      <c r="C18" s="56" t="s">
        <v>118</v>
      </c>
      <c r="D18" s="58"/>
      <c r="E18" s="58">
        <v>5</v>
      </c>
      <c r="F18" s="27">
        <v>5</v>
      </c>
      <c r="G18" s="36">
        <v>0</v>
      </c>
      <c r="H18" s="112">
        <v>13711</v>
      </c>
      <c r="I18" s="112">
        <v>14310</v>
      </c>
      <c r="J18" s="36">
        <v>21410</v>
      </c>
      <c r="K18" s="112">
        <v>22283</v>
      </c>
      <c r="L18" s="112">
        <v>25373</v>
      </c>
      <c r="M18" s="36">
        <v>26404</v>
      </c>
      <c r="N18" s="112">
        <v>867</v>
      </c>
      <c r="O18" s="112">
        <v>31830</v>
      </c>
      <c r="P18" s="36">
        <v>32865</v>
      </c>
      <c r="Q18" s="126"/>
      <c r="R18" s="19"/>
    </row>
    <row r="19" spans="1:18" x14ac:dyDescent="0.45">
      <c r="A19" s="60"/>
      <c r="B19" s="21"/>
      <c r="C19" s="20"/>
      <c r="D19" s="20"/>
      <c r="E19" s="20"/>
      <c r="F19" s="20"/>
      <c r="G19" s="113"/>
      <c r="H19" s="59"/>
      <c r="I19" s="20"/>
      <c r="J19" s="113"/>
      <c r="K19" s="20"/>
      <c r="L19" s="20"/>
      <c r="M19" s="114"/>
      <c r="N19" s="20"/>
      <c r="O19" s="20"/>
      <c r="P19" s="113"/>
      <c r="Q19" s="20"/>
      <c r="R19" s="20"/>
    </row>
    <row r="20" spans="1:18" x14ac:dyDescent="0.45">
      <c r="A20" s="60"/>
      <c r="B20" s="21"/>
      <c r="C20" s="17"/>
      <c r="D20" s="18"/>
      <c r="E20" s="18"/>
      <c r="F20" s="18"/>
      <c r="G20" s="48" t="s">
        <v>214</v>
      </c>
      <c r="H20" s="48"/>
      <c r="I20" s="48"/>
      <c r="J20" s="48"/>
      <c r="K20" s="48"/>
      <c r="L20" s="48"/>
      <c r="M20" s="48"/>
      <c r="N20" s="48"/>
      <c r="O20" s="48"/>
      <c r="P20" s="48"/>
      <c r="Q20" s="48"/>
      <c r="R20" s="18"/>
    </row>
    <row r="21" spans="1:18" ht="14.25" customHeight="1" x14ac:dyDescent="0.45">
      <c r="A21" s="60"/>
      <c r="B21" s="21"/>
      <c r="C21" s="32" t="s">
        <v>102</v>
      </c>
      <c r="D21" s="33"/>
      <c r="E21" s="33"/>
      <c r="F21" s="129" t="s">
        <v>103</v>
      </c>
      <c r="G21" s="30" t="s">
        <v>104</v>
      </c>
      <c r="H21" s="47" t="s">
        <v>105</v>
      </c>
      <c r="I21" s="47" t="s">
        <v>105</v>
      </c>
      <c r="J21" s="47" t="s">
        <v>106</v>
      </c>
      <c r="K21" s="47" t="s">
        <v>106</v>
      </c>
      <c r="L21" s="47" t="s">
        <v>107</v>
      </c>
      <c r="M21" s="47" t="s">
        <v>107</v>
      </c>
      <c r="N21" s="47" t="s">
        <v>107</v>
      </c>
      <c r="O21" s="47" t="s">
        <v>108</v>
      </c>
      <c r="P21" s="47" t="s">
        <v>108</v>
      </c>
      <c r="Q21" s="30" t="s">
        <v>109</v>
      </c>
      <c r="R21" s="18"/>
    </row>
    <row r="22" spans="1:18" x14ac:dyDescent="0.45">
      <c r="A22" s="60"/>
      <c r="B22" s="21"/>
      <c r="C22" s="34"/>
      <c r="D22" s="35"/>
      <c r="E22" s="35"/>
      <c r="F22" s="123"/>
      <c r="G22" s="28" t="s">
        <v>110</v>
      </c>
      <c r="H22" s="28" t="s">
        <v>110</v>
      </c>
      <c r="I22" s="29" t="s">
        <v>111</v>
      </c>
      <c r="J22" s="28" t="s">
        <v>110</v>
      </c>
      <c r="K22" s="29" t="s">
        <v>111</v>
      </c>
      <c r="L22" s="28" t="s">
        <v>110</v>
      </c>
      <c r="M22" s="29" t="s">
        <v>111</v>
      </c>
      <c r="N22" s="29" t="s">
        <v>112</v>
      </c>
      <c r="O22" s="28" t="s">
        <v>110</v>
      </c>
      <c r="P22" s="29" t="s">
        <v>111</v>
      </c>
      <c r="Q22" s="31"/>
      <c r="R22" s="21"/>
    </row>
    <row r="23" spans="1:18" ht="14.25" customHeight="1" x14ac:dyDescent="0.45">
      <c r="A23" s="60"/>
      <c r="B23" s="21" t="s">
        <v>119</v>
      </c>
      <c r="C23" s="55" t="s">
        <v>2</v>
      </c>
      <c r="D23" s="25"/>
      <c r="E23" s="21">
        <v>1</v>
      </c>
      <c r="F23" s="26">
        <v>1</v>
      </c>
      <c r="G23" s="57">
        <v>20290</v>
      </c>
      <c r="H23" s="57">
        <v>20739</v>
      </c>
      <c r="I23" s="57">
        <v>24197</v>
      </c>
      <c r="J23" s="57">
        <v>35208</v>
      </c>
      <c r="K23" s="57">
        <v>41077</v>
      </c>
      <c r="L23" s="57">
        <v>0</v>
      </c>
      <c r="M23" s="57">
        <v>0</v>
      </c>
      <c r="N23" s="57">
        <v>0</v>
      </c>
      <c r="O23" s="57">
        <v>54817</v>
      </c>
      <c r="P23" s="57">
        <v>63954</v>
      </c>
      <c r="Q23" s="124" t="s">
        <v>120</v>
      </c>
      <c r="R23" s="19"/>
    </row>
    <row r="24" spans="1:18" x14ac:dyDescent="0.45">
      <c r="A24" s="60"/>
      <c r="B24" s="21" t="s">
        <v>119</v>
      </c>
      <c r="C24" s="54" t="s">
        <v>3</v>
      </c>
      <c r="D24" s="18"/>
      <c r="E24" s="21">
        <v>2</v>
      </c>
      <c r="F24" s="24">
        <v>1</v>
      </c>
      <c r="G24" s="57">
        <v>26796</v>
      </c>
      <c r="H24" s="57">
        <v>27347</v>
      </c>
      <c r="I24" s="57">
        <v>31905</v>
      </c>
      <c r="J24" s="57">
        <v>45733</v>
      </c>
      <c r="K24" s="57">
        <v>53356</v>
      </c>
      <c r="L24" s="57">
        <v>0</v>
      </c>
      <c r="M24" s="57">
        <v>0</v>
      </c>
      <c r="N24" s="57">
        <v>0</v>
      </c>
      <c r="O24" s="57">
        <v>71286</v>
      </c>
      <c r="P24" s="57">
        <v>83166</v>
      </c>
      <c r="Q24" s="125"/>
      <c r="R24" s="19"/>
    </row>
    <row r="25" spans="1:18" x14ac:dyDescent="0.45">
      <c r="A25" s="60"/>
      <c r="B25" s="21" t="s">
        <v>119</v>
      </c>
      <c r="C25" s="54" t="s">
        <v>4</v>
      </c>
      <c r="D25" s="18"/>
      <c r="E25" s="21">
        <v>3</v>
      </c>
      <c r="F25" s="24">
        <v>2</v>
      </c>
      <c r="G25" s="57">
        <v>8633</v>
      </c>
      <c r="H25" s="57">
        <v>8910</v>
      </c>
      <c r="I25" s="57">
        <v>10395</v>
      </c>
      <c r="J25" s="57">
        <v>18103</v>
      </c>
      <c r="K25" s="57">
        <v>21120</v>
      </c>
      <c r="L25" s="57">
        <v>0</v>
      </c>
      <c r="M25" s="57">
        <v>0</v>
      </c>
      <c r="N25" s="57">
        <v>0</v>
      </c>
      <c r="O25" s="57">
        <v>30880</v>
      </c>
      <c r="P25" s="57">
        <v>36026</v>
      </c>
      <c r="Q25" s="125"/>
      <c r="R25" s="19"/>
    </row>
    <row r="26" spans="1:18" x14ac:dyDescent="0.45">
      <c r="A26" s="60"/>
      <c r="B26" s="21" t="s">
        <v>119</v>
      </c>
      <c r="C26" s="54" t="s">
        <v>5</v>
      </c>
      <c r="D26" s="18"/>
      <c r="E26" s="21">
        <v>4</v>
      </c>
      <c r="F26" s="24">
        <v>2</v>
      </c>
      <c r="G26" s="57">
        <v>13432</v>
      </c>
      <c r="H26" s="57">
        <v>13788</v>
      </c>
      <c r="I26" s="57">
        <v>16087</v>
      </c>
      <c r="J26" s="57">
        <v>25985</v>
      </c>
      <c r="K26" s="57">
        <v>30317</v>
      </c>
      <c r="L26" s="57">
        <v>0</v>
      </c>
      <c r="M26" s="57">
        <v>0</v>
      </c>
      <c r="N26" s="57">
        <v>0</v>
      </c>
      <c r="O26" s="57">
        <v>43750</v>
      </c>
      <c r="P26" s="57">
        <v>51041</v>
      </c>
      <c r="Q26" s="125"/>
      <c r="R26" s="19"/>
    </row>
    <row r="27" spans="1:18" x14ac:dyDescent="0.45">
      <c r="A27" s="60"/>
      <c r="B27" s="21" t="s">
        <v>119</v>
      </c>
      <c r="C27" s="54" t="s">
        <v>6</v>
      </c>
      <c r="D27" s="18"/>
      <c r="E27" s="21">
        <v>5</v>
      </c>
      <c r="F27" s="24">
        <v>1</v>
      </c>
      <c r="G27" s="57">
        <v>10258</v>
      </c>
      <c r="H27" s="57">
        <v>10529</v>
      </c>
      <c r="I27" s="57">
        <v>12575</v>
      </c>
      <c r="J27" s="57">
        <v>17610</v>
      </c>
      <c r="K27" s="57">
        <v>19764</v>
      </c>
      <c r="L27" s="57">
        <v>21871</v>
      </c>
      <c r="M27" s="57">
        <v>24550</v>
      </c>
      <c r="N27" s="57">
        <v>0</v>
      </c>
      <c r="O27" s="57">
        <v>29231</v>
      </c>
      <c r="P27" s="57">
        <v>32067</v>
      </c>
      <c r="Q27" s="125"/>
      <c r="R27" s="19"/>
    </row>
    <row r="28" spans="1:18" x14ac:dyDescent="0.45">
      <c r="A28" s="60"/>
      <c r="B28" s="21" t="s">
        <v>119</v>
      </c>
      <c r="C28" s="54" t="s">
        <v>115</v>
      </c>
      <c r="D28" s="18"/>
      <c r="E28" s="21">
        <v>6</v>
      </c>
      <c r="F28" s="24">
        <v>2</v>
      </c>
      <c r="G28" s="57">
        <v>5425</v>
      </c>
      <c r="H28" s="57">
        <v>5605</v>
      </c>
      <c r="I28" s="57">
        <v>6599</v>
      </c>
      <c r="J28" s="57">
        <v>9987</v>
      </c>
      <c r="K28" s="57">
        <v>11034</v>
      </c>
      <c r="L28" s="57">
        <v>12835</v>
      </c>
      <c r="M28" s="57">
        <v>14126</v>
      </c>
      <c r="N28" s="57">
        <v>1087</v>
      </c>
      <c r="O28" s="57">
        <v>17941</v>
      </c>
      <c r="P28" s="57">
        <v>19305</v>
      </c>
      <c r="Q28" s="125"/>
      <c r="R28" s="19"/>
    </row>
    <row r="29" spans="1:18" x14ac:dyDescent="0.45">
      <c r="A29" s="60"/>
      <c r="B29" s="21" t="s">
        <v>119</v>
      </c>
      <c r="C29" s="54" t="s">
        <v>116</v>
      </c>
      <c r="D29" s="18"/>
      <c r="E29" s="21">
        <v>7</v>
      </c>
      <c r="F29" s="24">
        <v>3</v>
      </c>
      <c r="G29" s="57">
        <v>4391</v>
      </c>
      <c r="H29" s="57">
        <v>4548</v>
      </c>
      <c r="I29" s="57">
        <v>5212</v>
      </c>
      <c r="J29" s="57">
        <v>8511</v>
      </c>
      <c r="K29" s="57">
        <v>9211</v>
      </c>
      <c r="L29" s="57">
        <v>11198</v>
      </c>
      <c r="M29" s="57">
        <v>12058</v>
      </c>
      <c r="N29" s="57">
        <v>724</v>
      </c>
      <c r="O29" s="57">
        <v>15944</v>
      </c>
      <c r="P29" s="57">
        <v>16853</v>
      </c>
      <c r="Q29" s="125"/>
      <c r="R29" s="19"/>
    </row>
    <row r="30" spans="1:18" x14ac:dyDescent="0.45">
      <c r="A30" s="60"/>
      <c r="B30" s="21" t="s">
        <v>119</v>
      </c>
      <c r="C30" s="54" t="s">
        <v>9</v>
      </c>
      <c r="D30" s="18"/>
      <c r="E30" s="21">
        <v>8</v>
      </c>
      <c r="F30" s="24">
        <v>2</v>
      </c>
      <c r="G30" s="57">
        <v>6247</v>
      </c>
      <c r="H30" s="57">
        <v>6378</v>
      </c>
      <c r="I30" s="57">
        <v>7374</v>
      </c>
      <c r="J30" s="57">
        <v>10776</v>
      </c>
      <c r="K30" s="57">
        <v>11824</v>
      </c>
      <c r="L30" s="57">
        <v>13988</v>
      </c>
      <c r="M30" s="57">
        <v>15279</v>
      </c>
      <c r="N30" s="57">
        <v>1087</v>
      </c>
      <c r="O30" s="57">
        <v>19126</v>
      </c>
      <c r="P30" s="57">
        <v>20489</v>
      </c>
      <c r="Q30" s="125"/>
      <c r="R30" s="19"/>
    </row>
    <row r="31" spans="1:18" x14ac:dyDescent="0.45">
      <c r="A31" s="60"/>
      <c r="B31" s="21" t="s">
        <v>119</v>
      </c>
      <c r="C31" s="54" t="s">
        <v>10</v>
      </c>
      <c r="D31" s="18"/>
      <c r="E31" s="21">
        <v>9</v>
      </c>
      <c r="F31" s="24">
        <v>3</v>
      </c>
      <c r="G31" s="57">
        <v>4794</v>
      </c>
      <c r="H31" s="57">
        <v>5720</v>
      </c>
      <c r="I31" s="57">
        <v>6464</v>
      </c>
      <c r="J31" s="57">
        <v>10134</v>
      </c>
      <c r="K31" s="57">
        <v>10918</v>
      </c>
      <c r="L31" s="57">
        <v>12990</v>
      </c>
      <c r="M31" s="57">
        <v>13941</v>
      </c>
      <c r="N31" s="57">
        <v>800</v>
      </c>
      <c r="O31" s="57">
        <v>19922</v>
      </c>
      <c r="P31" s="57">
        <v>21022</v>
      </c>
      <c r="Q31" s="125"/>
      <c r="R31" s="19"/>
    </row>
    <row r="32" spans="1:18" x14ac:dyDescent="0.45">
      <c r="A32" s="60"/>
      <c r="B32" s="21" t="s">
        <v>119</v>
      </c>
      <c r="C32" s="54" t="s">
        <v>117</v>
      </c>
      <c r="D32" s="18"/>
      <c r="E32" s="21">
        <v>10</v>
      </c>
      <c r="F32" s="24">
        <v>4</v>
      </c>
      <c r="G32" s="57">
        <v>5915</v>
      </c>
      <c r="H32" s="57">
        <v>6104</v>
      </c>
      <c r="I32" s="57">
        <v>6672</v>
      </c>
      <c r="J32" s="57">
        <v>10182</v>
      </c>
      <c r="K32" s="57">
        <v>10780</v>
      </c>
      <c r="L32" s="57">
        <v>12877</v>
      </c>
      <c r="M32" s="57">
        <v>13598</v>
      </c>
      <c r="N32" s="57">
        <v>607</v>
      </c>
      <c r="O32" s="57">
        <v>19139</v>
      </c>
      <c r="P32" s="57">
        <v>19967</v>
      </c>
      <c r="Q32" s="125"/>
      <c r="R32" s="19"/>
    </row>
    <row r="33" spans="1:18" x14ac:dyDescent="0.45">
      <c r="A33" s="60"/>
      <c r="B33" s="21" t="s">
        <v>119</v>
      </c>
      <c r="C33" s="56" t="s">
        <v>118</v>
      </c>
      <c r="D33" s="58"/>
      <c r="E33" s="58">
        <v>11</v>
      </c>
      <c r="F33" s="27">
        <v>5</v>
      </c>
      <c r="G33" s="115">
        <v>4751</v>
      </c>
      <c r="H33" s="115">
        <v>4904</v>
      </c>
      <c r="I33" s="115">
        <v>5352</v>
      </c>
      <c r="J33" s="57">
        <v>8712</v>
      </c>
      <c r="K33" s="57">
        <v>9185</v>
      </c>
      <c r="L33" s="57">
        <v>11119</v>
      </c>
      <c r="M33" s="57">
        <v>11690</v>
      </c>
      <c r="N33" s="57">
        <v>479</v>
      </c>
      <c r="O33" s="115">
        <v>16935</v>
      </c>
      <c r="P33" s="115">
        <v>17587</v>
      </c>
      <c r="Q33" s="126"/>
      <c r="R33" s="19"/>
    </row>
    <row r="34" spans="1:18" x14ac:dyDescent="0.45">
      <c r="A34" s="60"/>
      <c r="B34" s="21"/>
      <c r="C34" s="21"/>
      <c r="D34" s="21"/>
      <c r="E34" s="21"/>
      <c r="F34" s="18"/>
      <c r="G34" s="37"/>
      <c r="H34" s="37"/>
      <c r="I34" s="37"/>
      <c r="J34" s="116"/>
      <c r="K34" s="116"/>
      <c r="L34" s="116"/>
      <c r="M34" s="116"/>
      <c r="N34" s="117"/>
      <c r="O34" s="37"/>
      <c r="P34" s="37"/>
      <c r="Q34" s="63"/>
      <c r="R34" s="19"/>
    </row>
    <row r="35" spans="1:18" x14ac:dyDescent="0.45">
      <c r="A35" s="60"/>
      <c r="B35" s="21"/>
      <c r="C35" s="21"/>
      <c r="D35" s="23"/>
      <c r="E35" s="23"/>
      <c r="F35" s="18"/>
      <c r="G35" s="49" t="s">
        <v>215</v>
      </c>
      <c r="H35" s="49"/>
      <c r="I35" s="49"/>
      <c r="J35" s="49"/>
      <c r="K35" s="49"/>
      <c r="L35" s="49"/>
      <c r="M35" s="49"/>
      <c r="N35" s="49"/>
      <c r="O35" s="49"/>
      <c r="P35" s="49"/>
      <c r="Q35" s="19"/>
      <c r="R35" s="19"/>
    </row>
    <row r="36" spans="1:18" ht="14.25" customHeight="1" x14ac:dyDescent="0.45">
      <c r="A36" s="60"/>
      <c r="B36" s="21"/>
      <c r="C36" s="41" t="s">
        <v>102</v>
      </c>
      <c r="D36" s="42"/>
      <c r="E36" s="42"/>
      <c r="F36" s="122" t="s">
        <v>103</v>
      </c>
      <c r="G36" s="43" t="s">
        <v>104</v>
      </c>
      <c r="H36" s="50" t="s">
        <v>105</v>
      </c>
      <c r="I36" s="50" t="s">
        <v>105</v>
      </c>
      <c r="J36" s="50" t="s">
        <v>106</v>
      </c>
      <c r="K36" s="50" t="s">
        <v>106</v>
      </c>
      <c r="L36" s="50" t="s">
        <v>107</v>
      </c>
      <c r="M36" s="50" t="s">
        <v>107</v>
      </c>
      <c r="N36" s="50" t="s">
        <v>107</v>
      </c>
      <c r="O36" s="50" t="s">
        <v>108</v>
      </c>
      <c r="P36" s="51"/>
      <c r="Q36" s="19"/>
      <c r="R36" s="19"/>
    </row>
    <row r="37" spans="1:18" x14ac:dyDescent="0.45">
      <c r="A37" s="60"/>
      <c r="B37" s="21"/>
      <c r="C37" s="44"/>
      <c r="D37" s="35"/>
      <c r="E37" s="35"/>
      <c r="F37" s="123"/>
      <c r="G37" s="28" t="s">
        <v>110</v>
      </c>
      <c r="H37" s="28" t="s">
        <v>110</v>
      </c>
      <c r="I37" s="28" t="s">
        <v>111</v>
      </c>
      <c r="J37" s="28" t="s">
        <v>110</v>
      </c>
      <c r="K37" s="28" t="s">
        <v>111</v>
      </c>
      <c r="L37" s="28" t="s">
        <v>110</v>
      </c>
      <c r="M37" s="28" t="s">
        <v>111</v>
      </c>
      <c r="N37" s="28" t="s">
        <v>112</v>
      </c>
      <c r="O37" s="28" t="s">
        <v>110</v>
      </c>
      <c r="P37" s="45" t="s">
        <v>111</v>
      </c>
      <c r="Q37" s="19"/>
      <c r="R37" s="19"/>
    </row>
    <row r="38" spans="1:18" x14ac:dyDescent="0.45">
      <c r="A38" s="60"/>
      <c r="B38" s="21" t="s">
        <v>121</v>
      </c>
      <c r="C38" s="64" t="s">
        <v>122</v>
      </c>
      <c r="D38" s="21"/>
      <c r="E38" s="21">
        <v>1</v>
      </c>
      <c r="F38" s="24">
        <v>6</v>
      </c>
      <c r="G38" s="57">
        <v>3634</v>
      </c>
      <c r="H38" s="57">
        <v>3774</v>
      </c>
      <c r="I38" s="57">
        <v>4189</v>
      </c>
      <c r="J38" s="57">
        <v>7279</v>
      </c>
      <c r="K38" s="57">
        <v>7715</v>
      </c>
      <c r="L38" s="57">
        <v>9494</v>
      </c>
      <c r="M38" s="57">
        <v>10019</v>
      </c>
      <c r="N38" s="57">
        <v>0</v>
      </c>
      <c r="O38" s="57">
        <v>14845</v>
      </c>
      <c r="P38" s="57">
        <v>15445</v>
      </c>
      <c r="Q38" s="68"/>
      <c r="R38" s="20"/>
    </row>
    <row r="39" spans="1:18" x14ac:dyDescent="0.45">
      <c r="A39" s="60"/>
      <c r="B39" s="21" t="s">
        <v>121</v>
      </c>
      <c r="C39" s="64" t="s">
        <v>123</v>
      </c>
      <c r="D39" s="21"/>
      <c r="E39" s="21">
        <v>2</v>
      </c>
      <c r="F39" s="24">
        <v>7</v>
      </c>
      <c r="G39" s="57">
        <v>2733</v>
      </c>
      <c r="H39" s="57">
        <v>2866</v>
      </c>
      <c r="I39" s="57">
        <v>3251</v>
      </c>
      <c r="J39" s="57">
        <v>6125</v>
      </c>
      <c r="K39" s="57">
        <v>6531</v>
      </c>
      <c r="L39" s="57">
        <v>8186</v>
      </c>
      <c r="M39" s="57">
        <v>8673</v>
      </c>
      <c r="N39" s="57">
        <v>0</v>
      </c>
      <c r="O39" s="57">
        <v>13163</v>
      </c>
      <c r="P39" s="57">
        <v>13721</v>
      </c>
      <c r="Q39" s="40"/>
      <c r="R39" s="20"/>
    </row>
    <row r="40" spans="1:18" x14ac:dyDescent="0.45">
      <c r="A40" s="60"/>
      <c r="B40" s="21" t="s">
        <v>121</v>
      </c>
      <c r="C40" s="64" t="s">
        <v>124</v>
      </c>
      <c r="D40" s="21"/>
      <c r="E40" s="21">
        <v>3</v>
      </c>
      <c r="F40" s="24">
        <v>8</v>
      </c>
      <c r="G40" s="57">
        <v>2001</v>
      </c>
      <c r="H40" s="57">
        <v>2124</v>
      </c>
      <c r="I40" s="57">
        <v>2486</v>
      </c>
      <c r="J40" s="57">
        <v>5184</v>
      </c>
      <c r="K40" s="57">
        <v>5564</v>
      </c>
      <c r="L40" s="57">
        <v>7118</v>
      </c>
      <c r="M40" s="57">
        <v>7576</v>
      </c>
      <c r="N40" s="57">
        <v>0</v>
      </c>
      <c r="O40" s="57">
        <v>11791</v>
      </c>
      <c r="P40" s="57">
        <v>12315</v>
      </c>
      <c r="Q40" s="63"/>
      <c r="R40" s="20"/>
    </row>
    <row r="41" spans="1:18" x14ac:dyDescent="0.45">
      <c r="A41" s="60"/>
      <c r="B41" s="21" t="s">
        <v>121</v>
      </c>
      <c r="C41" s="64" t="s">
        <v>125</v>
      </c>
      <c r="D41" s="21"/>
      <c r="E41" s="21">
        <v>4</v>
      </c>
      <c r="F41" s="24">
        <v>9</v>
      </c>
      <c r="G41" s="57">
        <v>1397</v>
      </c>
      <c r="H41" s="57">
        <v>1514</v>
      </c>
      <c r="I41" s="57">
        <v>1854</v>
      </c>
      <c r="J41" s="57">
        <v>4408</v>
      </c>
      <c r="K41" s="57">
        <v>4770</v>
      </c>
      <c r="L41" s="57">
        <v>6238</v>
      </c>
      <c r="M41" s="57">
        <v>6673</v>
      </c>
      <c r="N41" s="57">
        <v>0</v>
      </c>
      <c r="O41" s="57">
        <v>10660</v>
      </c>
      <c r="P41" s="57">
        <v>11155</v>
      </c>
      <c r="Q41" s="63"/>
      <c r="R41" s="20"/>
    </row>
    <row r="42" spans="1:18" x14ac:dyDescent="0.45">
      <c r="A42" s="60"/>
      <c r="B42" s="21" t="s">
        <v>121</v>
      </c>
      <c r="C42" s="64" t="s">
        <v>126</v>
      </c>
      <c r="D42" s="21"/>
      <c r="E42" s="21">
        <v>5</v>
      </c>
      <c r="F42" s="24">
        <v>10</v>
      </c>
      <c r="G42" s="57">
        <v>893</v>
      </c>
      <c r="H42" s="57">
        <v>1006</v>
      </c>
      <c r="I42" s="57">
        <v>1332</v>
      </c>
      <c r="J42" s="57">
        <v>3764</v>
      </c>
      <c r="K42" s="57">
        <v>4107</v>
      </c>
      <c r="L42" s="57">
        <v>5508</v>
      </c>
      <c r="M42" s="57">
        <v>5920</v>
      </c>
      <c r="N42" s="57">
        <v>0</v>
      </c>
      <c r="O42" s="57">
        <v>9721</v>
      </c>
      <c r="P42" s="57">
        <v>10193</v>
      </c>
      <c r="Q42" s="63"/>
      <c r="R42" s="20"/>
    </row>
    <row r="43" spans="1:18" x14ac:dyDescent="0.45">
      <c r="A43" s="60"/>
      <c r="B43" s="21" t="s">
        <v>121</v>
      </c>
      <c r="C43" s="64" t="s">
        <v>127</v>
      </c>
      <c r="D43" s="21"/>
      <c r="E43" s="21">
        <v>6</v>
      </c>
      <c r="F43" s="24">
        <v>11</v>
      </c>
      <c r="G43" s="57">
        <v>473</v>
      </c>
      <c r="H43" s="57">
        <v>578</v>
      </c>
      <c r="I43" s="57">
        <v>891</v>
      </c>
      <c r="J43" s="57">
        <v>3223</v>
      </c>
      <c r="K43" s="57">
        <v>3553</v>
      </c>
      <c r="L43" s="57">
        <v>4894</v>
      </c>
      <c r="M43" s="57">
        <v>5290</v>
      </c>
      <c r="N43" s="57">
        <v>0</v>
      </c>
      <c r="O43" s="57">
        <v>8933</v>
      </c>
      <c r="P43" s="57">
        <v>9386</v>
      </c>
      <c r="Q43" s="63"/>
      <c r="R43" s="20"/>
    </row>
    <row r="44" spans="1:18" x14ac:dyDescent="0.45">
      <c r="A44" s="60"/>
      <c r="B44" s="21" t="s">
        <v>121</v>
      </c>
      <c r="C44" s="64" t="s">
        <v>128</v>
      </c>
      <c r="D44" s="21"/>
      <c r="E44" s="21">
        <v>7</v>
      </c>
      <c r="F44" s="24">
        <v>12</v>
      </c>
      <c r="G44" s="57">
        <v>117</v>
      </c>
      <c r="H44" s="57">
        <v>220</v>
      </c>
      <c r="I44" s="57">
        <v>521</v>
      </c>
      <c r="J44" s="57">
        <v>2768</v>
      </c>
      <c r="K44" s="57">
        <v>3085</v>
      </c>
      <c r="L44" s="57">
        <v>4378</v>
      </c>
      <c r="M44" s="57">
        <v>4759</v>
      </c>
      <c r="N44" s="57">
        <v>0</v>
      </c>
      <c r="O44" s="57">
        <v>8268</v>
      </c>
      <c r="P44" s="57">
        <v>8704</v>
      </c>
      <c r="Q44" s="63"/>
      <c r="R44" s="20"/>
    </row>
    <row r="45" spans="1:18" x14ac:dyDescent="0.45">
      <c r="A45" s="60"/>
      <c r="B45" s="21" t="s">
        <v>121</v>
      </c>
      <c r="C45" s="64" t="s">
        <v>129</v>
      </c>
      <c r="D45" s="21"/>
      <c r="E45" s="21">
        <v>8</v>
      </c>
      <c r="F45" s="24">
        <v>13</v>
      </c>
      <c r="G45" s="57">
        <v>0</v>
      </c>
      <c r="H45" s="57">
        <v>0</v>
      </c>
      <c r="I45" s="57">
        <v>206</v>
      </c>
      <c r="J45" s="57">
        <v>2379</v>
      </c>
      <c r="K45" s="57">
        <v>2686</v>
      </c>
      <c r="L45" s="57">
        <v>3938</v>
      </c>
      <c r="M45" s="57">
        <v>4308</v>
      </c>
      <c r="N45" s="57">
        <v>0</v>
      </c>
      <c r="O45" s="57">
        <v>7703</v>
      </c>
      <c r="P45" s="57">
        <v>8124</v>
      </c>
      <c r="Q45" s="63"/>
      <c r="R45" s="20"/>
    </row>
    <row r="46" spans="1:18" x14ac:dyDescent="0.45">
      <c r="A46" s="60"/>
      <c r="B46" s="21" t="s">
        <v>121</v>
      </c>
      <c r="C46" s="64" t="s">
        <v>130</v>
      </c>
      <c r="D46" s="21"/>
      <c r="E46" s="21">
        <v>9</v>
      </c>
      <c r="F46" s="24">
        <v>14</v>
      </c>
      <c r="G46" s="57">
        <v>0</v>
      </c>
      <c r="H46" s="57">
        <v>0</v>
      </c>
      <c r="I46" s="57">
        <v>0</v>
      </c>
      <c r="J46" s="57">
        <v>2049</v>
      </c>
      <c r="K46" s="57">
        <v>2345</v>
      </c>
      <c r="L46" s="57">
        <v>3562</v>
      </c>
      <c r="M46" s="57">
        <v>3920</v>
      </c>
      <c r="N46" s="57">
        <v>0</v>
      </c>
      <c r="O46" s="57">
        <v>7219</v>
      </c>
      <c r="P46" s="57">
        <v>7629</v>
      </c>
      <c r="Q46" s="63"/>
      <c r="R46" s="20"/>
    </row>
    <row r="47" spans="1:18" x14ac:dyDescent="0.45">
      <c r="A47" s="60"/>
      <c r="B47" s="21" t="s">
        <v>121</v>
      </c>
      <c r="C47" s="64" t="s">
        <v>131</v>
      </c>
      <c r="D47" s="21"/>
      <c r="E47" s="21">
        <v>10</v>
      </c>
      <c r="F47" s="24">
        <v>15</v>
      </c>
      <c r="G47" s="57">
        <v>0</v>
      </c>
      <c r="H47" s="57">
        <v>0</v>
      </c>
      <c r="I47" s="57">
        <v>0</v>
      </c>
      <c r="J47" s="57">
        <v>1763</v>
      </c>
      <c r="K47" s="57">
        <v>2054</v>
      </c>
      <c r="L47" s="57">
        <v>3239</v>
      </c>
      <c r="M47" s="57">
        <v>3588</v>
      </c>
      <c r="N47" s="57">
        <v>0</v>
      </c>
      <c r="O47" s="57">
        <v>6803</v>
      </c>
      <c r="P47" s="57">
        <v>7202</v>
      </c>
      <c r="Q47" s="63"/>
      <c r="R47" s="20"/>
    </row>
    <row r="48" spans="1:18" x14ac:dyDescent="0.45">
      <c r="A48" s="60"/>
      <c r="B48" s="21" t="s">
        <v>121</v>
      </c>
      <c r="C48" s="64" t="s">
        <v>132</v>
      </c>
      <c r="D48" s="21"/>
      <c r="E48" s="21">
        <v>11</v>
      </c>
      <c r="F48" s="24">
        <v>16</v>
      </c>
      <c r="G48" s="57">
        <v>0</v>
      </c>
      <c r="H48" s="57">
        <v>0</v>
      </c>
      <c r="I48" s="57">
        <v>0</v>
      </c>
      <c r="J48" s="57">
        <v>1518</v>
      </c>
      <c r="K48" s="57">
        <v>1801</v>
      </c>
      <c r="L48" s="57">
        <v>2960</v>
      </c>
      <c r="M48" s="57">
        <v>3300</v>
      </c>
      <c r="N48" s="57">
        <v>0</v>
      </c>
      <c r="O48" s="57">
        <v>6445</v>
      </c>
      <c r="P48" s="57">
        <v>6835</v>
      </c>
      <c r="Q48" s="63"/>
      <c r="R48" s="20"/>
    </row>
    <row r="49" spans="1:17" x14ac:dyDescent="0.45">
      <c r="A49" s="60"/>
      <c r="B49" s="21" t="s">
        <v>121</v>
      </c>
      <c r="C49" s="64" t="s">
        <v>133</v>
      </c>
      <c r="D49" s="21"/>
      <c r="E49" s="21">
        <v>12</v>
      </c>
      <c r="F49" s="24">
        <v>17</v>
      </c>
      <c r="G49" s="57">
        <v>0</v>
      </c>
      <c r="H49" s="57">
        <v>0</v>
      </c>
      <c r="I49" s="57">
        <v>0</v>
      </c>
      <c r="J49" s="57">
        <v>1302</v>
      </c>
      <c r="K49" s="57">
        <v>1583</v>
      </c>
      <c r="L49" s="57">
        <v>2717</v>
      </c>
      <c r="M49" s="57">
        <v>3053</v>
      </c>
      <c r="N49" s="57">
        <v>0</v>
      </c>
      <c r="O49" s="57">
        <v>6133</v>
      </c>
      <c r="P49" s="57">
        <v>6516</v>
      </c>
      <c r="Q49" s="63"/>
    </row>
    <row r="50" spans="1:17" x14ac:dyDescent="0.45">
      <c r="A50" s="60"/>
      <c r="B50" s="21" t="s">
        <v>121</v>
      </c>
      <c r="C50" s="64" t="s">
        <v>134</v>
      </c>
      <c r="D50" s="21"/>
      <c r="E50" s="21">
        <v>13</v>
      </c>
      <c r="F50" s="24">
        <v>18</v>
      </c>
      <c r="G50" s="57">
        <v>0</v>
      </c>
      <c r="H50" s="57">
        <v>0</v>
      </c>
      <c r="I50" s="57">
        <v>0</v>
      </c>
      <c r="J50" s="57">
        <v>1118</v>
      </c>
      <c r="K50" s="57">
        <v>1391</v>
      </c>
      <c r="L50" s="57">
        <v>2507</v>
      </c>
      <c r="M50" s="57">
        <v>2836</v>
      </c>
      <c r="N50" s="57">
        <v>0</v>
      </c>
      <c r="O50" s="57">
        <v>5863</v>
      </c>
      <c r="P50" s="57">
        <v>6238</v>
      </c>
      <c r="Q50" s="63"/>
    </row>
    <row r="51" spans="1:17" x14ac:dyDescent="0.45">
      <c r="A51" s="60"/>
      <c r="B51" s="21" t="s">
        <v>121</v>
      </c>
      <c r="C51" s="64" t="s">
        <v>135</v>
      </c>
      <c r="D51" s="21"/>
      <c r="E51" s="21">
        <v>14</v>
      </c>
      <c r="F51" s="24">
        <v>19</v>
      </c>
      <c r="G51" s="57">
        <v>0</v>
      </c>
      <c r="H51" s="57">
        <v>0</v>
      </c>
      <c r="I51" s="57">
        <v>0</v>
      </c>
      <c r="J51" s="57">
        <v>956</v>
      </c>
      <c r="K51" s="57">
        <v>1224</v>
      </c>
      <c r="L51" s="57">
        <v>2323</v>
      </c>
      <c r="M51" s="57">
        <v>2647</v>
      </c>
      <c r="N51" s="57">
        <v>0</v>
      </c>
      <c r="O51" s="57">
        <v>5626</v>
      </c>
      <c r="P51" s="57">
        <v>5996</v>
      </c>
      <c r="Q51" s="63"/>
    </row>
    <row r="52" spans="1:17" x14ac:dyDescent="0.45">
      <c r="A52" s="60"/>
      <c r="B52" s="21" t="s">
        <v>121</v>
      </c>
      <c r="C52" s="64" t="s">
        <v>136</v>
      </c>
      <c r="D52" s="21"/>
      <c r="E52" s="21">
        <v>15</v>
      </c>
      <c r="F52" s="24">
        <v>20</v>
      </c>
      <c r="G52" s="57">
        <v>0</v>
      </c>
      <c r="H52" s="57">
        <v>0</v>
      </c>
      <c r="I52" s="57">
        <v>0</v>
      </c>
      <c r="J52" s="57">
        <v>814</v>
      </c>
      <c r="K52" s="57">
        <v>1079</v>
      </c>
      <c r="L52" s="57">
        <v>2162</v>
      </c>
      <c r="M52" s="57">
        <v>2480</v>
      </c>
      <c r="N52" s="57">
        <v>0</v>
      </c>
      <c r="O52" s="57">
        <v>5420</v>
      </c>
      <c r="P52" s="57">
        <v>5785</v>
      </c>
      <c r="Q52" s="63"/>
    </row>
    <row r="53" spans="1:17" x14ac:dyDescent="0.45">
      <c r="A53" s="60"/>
      <c r="B53" s="21" t="s">
        <v>121</v>
      </c>
      <c r="C53" s="64" t="s">
        <v>137</v>
      </c>
      <c r="D53" s="21"/>
      <c r="E53" s="21">
        <v>16</v>
      </c>
      <c r="F53" s="24">
        <v>21</v>
      </c>
      <c r="G53" s="57">
        <v>0</v>
      </c>
      <c r="H53" s="57">
        <v>0</v>
      </c>
      <c r="I53" s="57">
        <v>0</v>
      </c>
      <c r="J53" s="57">
        <v>688</v>
      </c>
      <c r="K53" s="57">
        <v>951</v>
      </c>
      <c r="L53" s="57">
        <v>2019</v>
      </c>
      <c r="M53" s="57">
        <v>2335</v>
      </c>
      <c r="N53" s="57">
        <v>0</v>
      </c>
      <c r="O53" s="57">
        <v>5237</v>
      </c>
      <c r="P53" s="57">
        <v>5597</v>
      </c>
      <c r="Q53" s="63"/>
    </row>
    <row r="54" spans="1:17" x14ac:dyDescent="0.45">
      <c r="A54" s="60"/>
      <c r="B54" s="21" t="s">
        <v>121</v>
      </c>
      <c r="C54" s="64" t="s">
        <v>138</v>
      </c>
      <c r="D54" s="21"/>
      <c r="E54" s="21">
        <v>17</v>
      </c>
      <c r="F54" s="24">
        <v>22</v>
      </c>
      <c r="G54" s="57">
        <v>0</v>
      </c>
      <c r="H54" s="57">
        <v>0</v>
      </c>
      <c r="I54" s="57">
        <v>0</v>
      </c>
      <c r="J54" s="57">
        <v>577</v>
      </c>
      <c r="K54" s="57">
        <v>838</v>
      </c>
      <c r="L54" s="57">
        <v>1896</v>
      </c>
      <c r="M54" s="57">
        <v>2208</v>
      </c>
      <c r="N54" s="57">
        <v>0</v>
      </c>
      <c r="O54" s="57">
        <v>5076</v>
      </c>
      <c r="P54" s="57">
        <v>5433</v>
      </c>
      <c r="Q54" s="63"/>
    </row>
    <row r="55" spans="1:17" x14ac:dyDescent="0.45">
      <c r="A55" s="60"/>
      <c r="B55" s="21" t="s">
        <v>121</v>
      </c>
      <c r="C55" s="64" t="s">
        <v>139</v>
      </c>
      <c r="D55" s="21"/>
      <c r="E55" s="21">
        <v>18</v>
      </c>
      <c r="F55" s="24">
        <v>23</v>
      </c>
      <c r="G55" s="57">
        <v>0</v>
      </c>
      <c r="H55" s="57">
        <v>0</v>
      </c>
      <c r="I55" s="57">
        <v>0</v>
      </c>
      <c r="J55" s="57">
        <v>481</v>
      </c>
      <c r="K55" s="57">
        <v>737</v>
      </c>
      <c r="L55" s="57">
        <v>1785</v>
      </c>
      <c r="M55" s="57">
        <v>2094</v>
      </c>
      <c r="N55" s="57">
        <v>0</v>
      </c>
      <c r="O55" s="57">
        <v>4935</v>
      </c>
      <c r="P55" s="57">
        <v>5287</v>
      </c>
      <c r="Q55" s="63"/>
    </row>
    <row r="56" spans="1:17" x14ac:dyDescent="0.45">
      <c r="A56" s="60"/>
      <c r="B56" s="21" t="s">
        <v>121</v>
      </c>
      <c r="C56" s="64" t="s">
        <v>140</v>
      </c>
      <c r="D56" s="21"/>
      <c r="E56" s="21">
        <v>19</v>
      </c>
      <c r="F56" s="24">
        <v>24</v>
      </c>
      <c r="G56" s="57">
        <v>0</v>
      </c>
      <c r="H56" s="57">
        <v>0</v>
      </c>
      <c r="I56" s="57">
        <v>0</v>
      </c>
      <c r="J56" s="57">
        <v>397</v>
      </c>
      <c r="K56" s="57">
        <v>651</v>
      </c>
      <c r="L56" s="57">
        <v>1687</v>
      </c>
      <c r="M56" s="57">
        <v>1994</v>
      </c>
      <c r="N56" s="57">
        <v>0</v>
      </c>
      <c r="O56" s="57">
        <v>4811</v>
      </c>
      <c r="P56" s="57">
        <v>5160</v>
      </c>
      <c r="Q56" s="63"/>
    </row>
    <row r="57" spans="1:17" x14ac:dyDescent="0.45">
      <c r="A57" s="60"/>
      <c r="B57" s="21" t="s">
        <v>121</v>
      </c>
      <c r="C57" s="64" t="s">
        <v>141</v>
      </c>
      <c r="D57" s="21"/>
      <c r="E57" s="21">
        <v>20</v>
      </c>
      <c r="F57" s="24">
        <v>25</v>
      </c>
      <c r="G57" s="57">
        <v>0</v>
      </c>
      <c r="H57" s="57">
        <v>0</v>
      </c>
      <c r="I57" s="57">
        <v>0</v>
      </c>
      <c r="J57" s="57">
        <v>320</v>
      </c>
      <c r="K57" s="57">
        <v>571</v>
      </c>
      <c r="L57" s="57">
        <v>1601</v>
      </c>
      <c r="M57" s="57">
        <v>1905</v>
      </c>
      <c r="N57" s="57">
        <v>0</v>
      </c>
      <c r="O57" s="57">
        <v>4700</v>
      </c>
      <c r="P57" s="57">
        <v>5046</v>
      </c>
      <c r="Q57" s="63"/>
    </row>
    <row r="58" spans="1:17" x14ac:dyDescent="0.45">
      <c r="A58" s="60"/>
      <c r="B58" s="21" t="s">
        <v>121</v>
      </c>
      <c r="C58" s="64" t="s">
        <v>142</v>
      </c>
      <c r="D58" s="21"/>
      <c r="E58" s="21">
        <v>21</v>
      </c>
      <c r="F58" s="24">
        <v>26</v>
      </c>
      <c r="G58" s="57">
        <v>0</v>
      </c>
      <c r="H58" s="57">
        <v>0</v>
      </c>
      <c r="I58" s="57">
        <v>0</v>
      </c>
      <c r="J58" s="57">
        <v>252</v>
      </c>
      <c r="K58" s="57">
        <v>503</v>
      </c>
      <c r="L58" s="57">
        <v>1525</v>
      </c>
      <c r="M58" s="57">
        <v>1827</v>
      </c>
      <c r="N58" s="57">
        <v>0</v>
      </c>
      <c r="O58" s="57">
        <v>4601</v>
      </c>
      <c r="P58" s="57">
        <v>4944</v>
      </c>
      <c r="Q58" s="63"/>
    </row>
    <row r="59" spans="1:17" x14ac:dyDescent="0.45">
      <c r="A59" s="60"/>
      <c r="B59" s="21" t="s">
        <v>121</v>
      </c>
      <c r="C59" s="64" t="s">
        <v>143</v>
      </c>
      <c r="D59" s="21"/>
      <c r="E59" s="21">
        <v>22</v>
      </c>
      <c r="F59" s="24">
        <v>27</v>
      </c>
      <c r="G59" s="57">
        <v>0</v>
      </c>
      <c r="H59" s="57">
        <v>0</v>
      </c>
      <c r="I59" s="57">
        <v>0</v>
      </c>
      <c r="J59" s="57">
        <v>192</v>
      </c>
      <c r="K59" s="57">
        <v>443</v>
      </c>
      <c r="L59" s="57">
        <v>1456</v>
      </c>
      <c r="M59" s="57">
        <v>1757</v>
      </c>
      <c r="N59" s="57">
        <v>0</v>
      </c>
      <c r="O59" s="57">
        <v>4513</v>
      </c>
      <c r="P59" s="57">
        <v>4856</v>
      </c>
      <c r="Q59" s="63"/>
    </row>
    <row r="60" spans="1:17" x14ac:dyDescent="0.45">
      <c r="A60" s="60"/>
      <c r="B60" s="21" t="s">
        <v>121</v>
      </c>
      <c r="C60" s="64" t="s">
        <v>144</v>
      </c>
      <c r="D60" s="21"/>
      <c r="E60" s="21">
        <v>23</v>
      </c>
      <c r="F60" s="24">
        <v>28</v>
      </c>
      <c r="G60" s="57">
        <v>0</v>
      </c>
      <c r="H60" s="57">
        <v>0</v>
      </c>
      <c r="I60" s="57">
        <v>0</v>
      </c>
      <c r="J60" s="57">
        <v>140</v>
      </c>
      <c r="K60" s="57">
        <v>387</v>
      </c>
      <c r="L60" s="57">
        <v>1397</v>
      </c>
      <c r="M60" s="57">
        <v>1694</v>
      </c>
      <c r="N60" s="57">
        <v>0</v>
      </c>
      <c r="O60" s="57">
        <v>4435</v>
      </c>
      <c r="P60" s="57">
        <v>4776</v>
      </c>
      <c r="Q60" s="63"/>
    </row>
    <row r="61" spans="1:17" x14ac:dyDescent="0.45">
      <c r="A61" s="60"/>
      <c r="B61" s="21" t="s">
        <v>121</v>
      </c>
      <c r="C61" s="64" t="s">
        <v>145</v>
      </c>
      <c r="D61" s="21"/>
      <c r="E61" s="21">
        <v>24</v>
      </c>
      <c r="F61" s="24">
        <v>29</v>
      </c>
      <c r="G61" s="57">
        <v>0</v>
      </c>
      <c r="H61" s="57">
        <v>0</v>
      </c>
      <c r="I61" s="57">
        <v>0</v>
      </c>
      <c r="J61" s="57">
        <v>92</v>
      </c>
      <c r="K61" s="57">
        <v>338</v>
      </c>
      <c r="L61" s="57">
        <v>1343</v>
      </c>
      <c r="M61" s="57">
        <v>1640</v>
      </c>
      <c r="N61" s="57">
        <v>0</v>
      </c>
      <c r="O61" s="57">
        <v>4367</v>
      </c>
      <c r="P61" s="57">
        <v>4705</v>
      </c>
      <c r="Q61" s="63"/>
    </row>
    <row r="62" spans="1:17" x14ac:dyDescent="0.45">
      <c r="A62" s="60"/>
      <c r="B62" s="21" t="s">
        <v>121</v>
      </c>
      <c r="C62" s="64" t="s">
        <v>146</v>
      </c>
      <c r="D62" s="21"/>
      <c r="E62" s="21">
        <v>25</v>
      </c>
      <c r="F62" s="24">
        <v>30</v>
      </c>
      <c r="G62" s="57">
        <v>0</v>
      </c>
      <c r="H62" s="57">
        <v>0</v>
      </c>
      <c r="I62" s="57">
        <v>0</v>
      </c>
      <c r="J62" s="57">
        <v>50</v>
      </c>
      <c r="K62" s="57">
        <v>294</v>
      </c>
      <c r="L62" s="57">
        <v>1294</v>
      </c>
      <c r="M62" s="57">
        <v>1590</v>
      </c>
      <c r="N62" s="57">
        <v>0</v>
      </c>
      <c r="O62" s="57">
        <v>4305</v>
      </c>
      <c r="P62" s="57">
        <v>4641</v>
      </c>
      <c r="Q62" s="63"/>
    </row>
    <row r="63" spans="1:17" x14ac:dyDescent="0.45">
      <c r="A63" s="60"/>
      <c r="B63" s="21" t="s">
        <v>121</v>
      </c>
      <c r="C63" s="64" t="s">
        <v>147</v>
      </c>
      <c r="D63" s="21"/>
      <c r="E63" s="21">
        <v>26</v>
      </c>
      <c r="F63" s="24">
        <v>31</v>
      </c>
      <c r="G63" s="57">
        <v>0</v>
      </c>
      <c r="H63" s="57">
        <v>0</v>
      </c>
      <c r="I63" s="57">
        <v>0</v>
      </c>
      <c r="J63" s="57">
        <v>11</v>
      </c>
      <c r="K63" s="57">
        <v>256</v>
      </c>
      <c r="L63" s="57">
        <v>1253</v>
      </c>
      <c r="M63" s="57">
        <v>1545</v>
      </c>
      <c r="N63" s="57">
        <v>0</v>
      </c>
      <c r="O63" s="57">
        <v>4249</v>
      </c>
      <c r="P63" s="57">
        <v>4586</v>
      </c>
      <c r="Q63" s="63"/>
    </row>
    <row r="64" spans="1:17" x14ac:dyDescent="0.45">
      <c r="A64" s="60"/>
      <c r="B64" s="21" t="s">
        <v>121</v>
      </c>
      <c r="C64" s="64" t="s">
        <v>148</v>
      </c>
      <c r="D64" s="21"/>
      <c r="E64" s="21">
        <v>27</v>
      </c>
      <c r="F64" s="24">
        <v>32</v>
      </c>
      <c r="G64" s="57">
        <v>0</v>
      </c>
      <c r="H64" s="57">
        <v>0</v>
      </c>
      <c r="I64" s="57">
        <v>0</v>
      </c>
      <c r="J64" s="57">
        <v>0</v>
      </c>
      <c r="K64" s="57">
        <v>221</v>
      </c>
      <c r="L64" s="57">
        <v>1214</v>
      </c>
      <c r="M64" s="57">
        <v>1506</v>
      </c>
      <c r="N64" s="57">
        <v>0</v>
      </c>
      <c r="O64" s="57">
        <v>4200</v>
      </c>
      <c r="P64" s="57">
        <v>4535</v>
      </c>
      <c r="Q64" s="63"/>
    </row>
    <row r="65" spans="1:17" x14ac:dyDescent="0.45">
      <c r="A65" s="60"/>
      <c r="B65" s="21" t="s">
        <v>121</v>
      </c>
      <c r="C65" s="64" t="s">
        <v>149</v>
      </c>
      <c r="D65" s="21"/>
      <c r="E65" s="21">
        <v>28</v>
      </c>
      <c r="F65" s="24">
        <v>33</v>
      </c>
      <c r="G65" s="57">
        <v>0</v>
      </c>
      <c r="H65" s="57">
        <v>0</v>
      </c>
      <c r="I65" s="57">
        <v>0</v>
      </c>
      <c r="J65" s="57">
        <v>0</v>
      </c>
      <c r="K65" s="57">
        <v>189</v>
      </c>
      <c r="L65" s="57">
        <v>1179</v>
      </c>
      <c r="M65" s="57">
        <v>1472</v>
      </c>
      <c r="N65" s="57">
        <v>0</v>
      </c>
      <c r="O65" s="57">
        <v>4156</v>
      </c>
      <c r="P65" s="57">
        <v>4490</v>
      </c>
      <c r="Q65" s="63"/>
    </row>
    <row r="66" spans="1:17" x14ac:dyDescent="0.45">
      <c r="A66" s="60"/>
      <c r="B66" s="21" t="s">
        <v>121</v>
      </c>
      <c r="C66" s="64" t="s">
        <v>150</v>
      </c>
      <c r="D66" s="21"/>
      <c r="E66" s="21">
        <v>29</v>
      </c>
      <c r="F66" s="24">
        <v>34</v>
      </c>
      <c r="G66" s="57">
        <v>0</v>
      </c>
      <c r="H66" s="57">
        <v>0</v>
      </c>
      <c r="I66" s="57">
        <v>0</v>
      </c>
      <c r="J66" s="57">
        <v>0</v>
      </c>
      <c r="K66" s="57">
        <v>162</v>
      </c>
      <c r="L66" s="57">
        <v>1149</v>
      </c>
      <c r="M66" s="57">
        <v>1440</v>
      </c>
      <c r="N66" s="57">
        <v>0</v>
      </c>
      <c r="O66" s="57">
        <v>4117</v>
      </c>
      <c r="P66" s="57">
        <v>4450</v>
      </c>
      <c r="Q66" s="63"/>
    </row>
    <row r="67" spans="1:17" x14ac:dyDescent="0.45">
      <c r="A67" s="60"/>
      <c r="B67" s="21" t="s">
        <v>121</v>
      </c>
      <c r="C67" s="64" t="s">
        <v>151</v>
      </c>
      <c r="D67" s="21"/>
      <c r="E67" s="21">
        <v>30</v>
      </c>
      <c r="F67" s="24">
        <v>35</v>
      </c>
      <c r="G67" s="57">
        <v>0</v>
      </c>
      <c r="H67" s="57">
        <v>0</v>
      </c>
      <c r="I67" s="57">
        <v>0</v>
      </c>
      <c r="J67" s="57">
        <v>0</v>
      </c>
      <c r="K67" s="57">
        <v>138</v>
      </c>
      <c r="L67" s="57">
        <v>1121</v>
      </c>
      <c r="M67" s="57">
        <v>1412</v>
      </c>
      <c r="N67" s="57">
        <v>0</v>
      </c>
      <c r="O67" s="57">
        <v>4082</v>
      </c>
      <c r="P67" s="57">
        <v>4412</v>
      </c>
      <c r="Q67" s="63"/>
    </row>
    <row r="68" spans="1:17" x14ac:dyDescent="0.45">
      <c r="A68" s="60"/>
      <c r="B68" s="21" t="s">
        <v>121</v>
      </c>
      <c r="C68" s="64" t="s">
        <v>152</v>
      </c>
      <c r="D68" s="21"/>
      <c r="E68" s="21">
        <v>31</v>
      </c>
      <c r="F68" s="24">
        <v>36</v>
      </c>
      <c r="G68" s="57">
        <v>0</v>
      </c>
      <c r="H68" s="57">
        <v>0</v>
      </c>
      <c r="I68" s="57">
        <v>0</v>
      </c>
      <c r="J68" s="57">
        <v>0</v>
      </c>
      <c r="K68" s="57">
        <v>114</v>
      </c>
      <c r="L68" s="57">
        <v>1098</v>
      </c>
      <c r="M68" s="57">
        <v>1386</v>
      </c>
      <c r="N68" s="57">
        <v>0</v>
      </c>
      <c r="O68" s="57">
        <v>4050</v>
      </c>
      <c r="P68" s="57">
        <v>4380</v>
      </c>
      <c r="Q68" s="63"/>
    </row>
    <row r="69" spans="1:17" x14ac:dyDescent="0.45">
      <c r="A69" s="60"/>
      <c r="B69" s="21" t="s">
        <v>121</v>
      </c>
      <c r="C69" s="64" t="s">
        <v>153</v>
      </c>
      <c r="D69" s="21"/>
      <c r="E69" s="21">
        <v>32</v>
      </c>
      <c r="F69" s="24">
        <v>37</v>
      </c>
      <c r="G69" s="57">
        <v>0</v>
      </c>
      <c r="H69" s="57">
        <v>0</v>
      </c>
      <c r="I69" s="57">
        <v>0</v>
      </c>
      <c r="J69" s="57">
        <v>0</v>
      </c>
      <c r="K69" s="57">
        <v>96</v>
      </c>
      <c r="L69" s="57">
        <v>1074</v>
      </c>
      <c r="M69" s="57">
        <v>1364</v>
      </c>
      <c r="N69" s="57">
        <v>0</v>
      </c>
      <c r="O69" s="57">
        <v>4021</v>
      </c>
      <c r="P69" s="57">
        <v>4352</v>
      </c>
      <c r="Q69" s="63"/>
    </row>
    <row r="70" spans="1:17" x14ac:dyDescent="0.45">
      <c r="A70" s="60"/>
      <c r="B70" s="21" t="s">
        <v>121</v>
      </c>
      <c r="C70" s="64" t="s">
        <v>154</v>
      </c>
      <c r="D70" s="21"/>
      <c r="E70" s="21">
        <v>33</v>
      </c>
      <c r="F70" s="24">
        <v>38</v>
      </c>
      <c r="G70" s="57">
        <v>0</v>
      </c>
      <c r="H70" s="57">
        <v>0</v>
      </c>
      <c r="I70" s="57">
        <v>0</v>
      </c>
      <c r="J70" s="57">
        <v>0</v>
      </c>
      <c r="K70" s="57">
        <v>78</v>
      </c>
      <c r="L70" s="57">
        <v>1056</v>
      </c>
      <c r="M70" s="57">
        <v>1343</v>
      </c>
      <c r="N70" s="57">
        <v>0</v>
      </c>
      <c r="O70" s="57">
        <v>3996</v>
      </c>
      <c r="P70" s="57">
        <v>4325</v>
      </c>
      <c r="Q70" s="63"/>
    </row>
    <row r="71" spans="1:17" x14ac:dyDescent="0.45">
      <c r="A71" s="60"/>
      <c r="B71" s="21" t="s">
        <v>121</v>
      </c>
      <c r="C71" s="64" t="s">
        <v>155</v>
      </c>
      <c r="D71" s="21"/>
      <c r="E71" s="21">
        <v>34</v>
      </c>
      <c r="F71" s="24">
        <v>39</v>
      </c>
      <c r="G71" s="57">
        <v>0</v>
      </c>
      <c r="H71" s="57">
        <v>0</v>
      </c>
      <c r="I71" s="57">
        <v>0</v>
      </c>
      <c r="J71" s="57">
        <v>0</v>
      </c>
      <c r="K71" s="57">
        <v>61</v>
      </c>
      <c r="L71" s="57">
        <v>1037</v>
      </c>
      <c r="M71" s="57">
        <v>1326</v>
      </c>
      <c r="N71" s="57">
        <v>0</v>
      </c>
      <c r="O71" s="57">
        <v>3974</v>
      </c>
      <c r="P71" s="57">
        <v>4304</v>
      </c>
      <c r="Q71" s="63"/>
    </row>
    <row r="72" spans="1:17" x14ac:dyDescent="0.45">
      <c r="A72" s="60"/>
      <c r="B72" s="21" t="s">
        <v>121</v>
      </c>
      <c r="C72" s="64" t="s">
        <v>156</v>
      </c>
      <c r="D72" s="21"/>
      <c r="E72" s="21">
        <v>35</v>
      </c>
      <c r="F72" s="24">
        <v>40</v>
      </c>
      <c r="G72" s="57">
        <v>0</v>
      </c>
      <c r="H72" s="57">
        <v>0</v>
      </c>
      <c r="I72" s="57">
        <v>0</v>
      </c>
      <c r="J72" s="57">
        <v>0</v>
      </c>
      <c r="K72" s="57">
        <v>48</v>
      </c>
      <c r="L72" s="57">
        <v>1022</v>
      </c>
      <c r="M72" s="57">
        <v>1309</v>
      </c>
      <c r="N72" s="57">
        <v>0</v>
      </c>
      <c r="O72" s="57">
        <v>3953</v>
      </c>
      <c r="P72" s="57">
        <v>4281</v>
      </c>
      <c r="Q72" s="63"/>
    </row>
    <row r="73" spans="1:17" x14ac:dyDescent="0.45">
      <c r="A73" s="60"/>
      <c r="B73" s="21" t="s">
        <v>121</v>
      </c>
      <c r="C73" s="64" t="s">
        <v>157</v>
      </c>
      <c r="D73" s="21"/>
      <c r="E73" s="21">
        <v>36</v>
      </c>
      <c r="F73" s="24">
        <v>41</v>
      </c>
      <c r="G73" s="57">
        <v>0</v>
      </c>
      <c r="H73" s="57">
        <v>0</v>
      </c>
      <c r="I73" s="57">
        <v>0</v>
      </c>
      <c r="J73" s="57">
        <v>0</v>
      </c>
      <c r="K73" s="57">
        <v>35</v>
      </c>
      <c r="L73" s="57">
        <v>1008</v>
      </c>
      <c r="M73" s="57">
        <v>1294</v>
      </c>
      <c r="N73" s="57">
        <v>0</v>
      </c>
      <c r="O73" s="57">
        <v>3935</v>
      </c>
      <c r="P73" s="57">
        <v>4264</v>
      </c>
      <c r="Q73" s="63"/>
    </row>
    <row r="74" spans="1:17" x14ac:dyDescent="0.45">
      <c r="A74" s="60"/>
      <c r="B74" s="21" t="s">
        <v>121</v>
      </c>
      <c r="C74" s="64" t="s">
        <v>158</v>
      </c>
      <c r="D74" s="21"/>
      <c r="E74" s="21">
        <v>37</v>
      </c>
      <c r="F74" s="24">
        <v>42</v>
      </c>
      <c r="G74" s="57">
        <v>0</v>
      </c>
      <c r="H74" s="57">
        <v>0</v>
      </c>
      <c r="I74" s="57">
        <v>0</v>
      </c>
      <c r="J74" s="57">
        <v>0</v>
      </c>
      <c r="K74" s="57">
        <v>21</v>
      </c>
      <c r="L74" s="57">
        <v>994</v>
      </c>
      <c r="M74" s="57">
        <v>1282</v>
      </c>
      <c r="N74" s="57">
        <v>0</v>
      </c>
      <c r="O74" s="57">
        <v>3918</v>
      </c>
      <c r="P74" s="57">
        <v>4245</v>
      </c>
      <c r="Q74" s="63"/>
    </row>
    <row r="75" spans="1:17" x14ac:dyDescent="0.45">
      <c r="A75" s="60"/>
      <c r="B75" s="21" t="s">
        <v>121</v>
      </c>
      <c r="C75" s="64" t="s">
        <v>159</v>
      </c>
      <c r="D75" s="21"/>
      <c r="E75" s="21">
        <v>38</v>
      </c>
      <c r="F75" s="24">
        <v>43</v>
      </c>
      <c r="G75" s="57">
        <v>0</v>
      </c>
      <c r="H75" s="57">
        <v>0</v>
      </c>
      <c r="I75" s="57">
        <v>0</v>
      </c>
      <c r="J75" s="57">
        <v>0</v>
      </c>
      <c r="K75" s="57">
        <v>11</v>
      </c>
      <c r="L75" s="57">
        <v>983</v>
      </c>
      <c r="M75" s="57">
        <v>1270</v>
      </c>
      <c r="N75" s="57">
        <v>0</v>
      </c>
      <c r="O75" s="57">
        <v>3903</v>
      </c>
      <c r="P75" s="57">
        <v>4230</v>
      </c>
      <c r="Q75" s="63"/>
    </row>
    <row r="76" spans="1:17" x14ac:dyDescent="0.45">
      <c r="A76" s="60"/>
      <c r="B76" s="21" t="s">
        <v>121</v>
      </c>
      <c r="C76" s="64" t="s">
        <v>160</v>
      </c>
      <c r="D76" s="21"/>
      <c r="E76" s="21">
        <v>39</v>
      </c>
      <c r="F76" s="24">
        <v>44</v>
      </c>
      <c r="G76" s="57">
        <v>0</v>
      </c>
      <c r="H76" s="57">
        <v>0</v>
      </c>
      <c r="I76" s="57">
        <v>0</v>
      </c>
      <c r="J76" s="57">
        <v>0</v>
      </c>
      <c r="K76" s="57">
        <v>3</v>
      </c>
      <c r="L76" s="57">
        <v>973</v>
      </c>
      <c r="M76" s="57">
        <v>1260</v>
      </c>
      <c r="N76" s="57">
        <v>0</v>
      </c>
      <c r="O76" s="57">
        <v>3891</v>
      </c>
      <c r="P76" s="57">
        <v>4217</v>
      </c>
      <c r="Q76" s="63"/>
    </row>
    <row r="77" spans="1:17" x14ac:dyDescent="0.45">
      <c r="A77" s="60"/>
      <c r="B77" s="21" t="s">
        <v>121</v>
      </c>
      <c r="C77" s="64" t="s">
        <v>161</v>
      </c>
      <c r="D77" s="21"/>
      <c r="E77" s="21">
        <v>40</v>
      </c>
      <c r="F77" s="24">
        <v>45</v>
      </c>
      <c r="G77" s="57">
        <v>0</v>
      </c>
      <c r="H77" s="57">
        <v>0</v>
      </c>
      <c r="I77" s="57">
        <v>0</v>
      </c>
      <c r="J77" s="57">
        <v>0</v>
      </c>
      <c r="K77" s="57">
        <v>0</v>
      </c>
      <c r="L77" s="57">
        <v>964</v>
      </c>
      <c r="M77" s="57">
        <v>1249</v>
      </c>
      <c r="N77" s="57">
        <v>0</v>
      </c>
      <c r="O77" s="57">
        <v>3880</v>
      </c>
      <c r="P77" s="57">
        <v>4206</v>
      </c>
      <c r="Q77" s="63"/>
    </row>
    <row r="78" spans="1:17" x14ac:dyDescent="0.45">
      <c r="A78" s="60"/>
      <c r="B78" s="21" t="s">
        <v>121</v>
      </c>
      <c r="C78" s="64" t="s">
        <v>162</v>
      </c>
      <c r="D78" s="21"/>
      <c r="E78" s="21">
        <v>41</v>
      </c>
      <c r="F78" s="24">
        <v>46</v>
      </c>
      <c r="G78" s="57">
        <v>0</v>
      </c>
      <c r="H78" s="57">
        <v>0</v>
      </c>
      <c r="I78" s="57">
        <v>0</v>
      </c>
      <c r="J78" s="57">
        <v>0</v>
      </c>
      <c r="K78" s="57">
        <v>0</v>
      </c>
      <c r="L78" s="57">
        <v>956</v>
      </c>
      <c r="M78" s="57">
        <v>1241</v>
      </c>
      <c r="N78" s="57">
        <v>0</v>
      </c>
      <c r="O78" s="57">
        <v>3868</v>
      </c>
      <c r="P78" s="57">
        <v>4195</v>
      </c>
      <c r="Q78" s="63"/>
    </row>
    <row r="79" spans="1:17" x14ac:dyDescent="0.45">
      <c r="A79" s="60"/>
      <c r="B79" s="21" t="s">
        <v>121</v>
      </c>
      <c r="C79" s="64" t="s">
        <v>163</v>
      </c>
      <c r="D79" s="21"/>
      <c r="E79" s="21">
        <v>42</v>
      </c>
      <c r="F79" s="24">
        <v>47</v>
      </c>
      <c r="G79" s="57">
        <v>0</v>
      </c>
      <c r="H79" s="57">
        <v>0</v>
      </c>
      <c r="I79" s="57">
        <v>0</v>
      </c>
      <c r="J79" s="57">
        <v>0</v>
      </c>
      <c r="K79" s="57">
        <v>0</v>
      </c>
      <c r="L79" s="57">
        <v>947</v>
      </c>
      <c r="M79" s="57">
        <v>1233</v>
      </c>
      <c r="N79" s="57">
        <v>0</v>
      </c>
      <c r="O79" s="57">
        <v>3857</v>
      </c>
      <c r="P79" s="57">
        <v>4185</v>
      </c>
      <c r="Q79" s="63"/>
    </row>
    <row r="80" spans="1:17" x14ac:dyDescent="0.45">
      <c r="A80" s="60"/>
      <c r="B80" s="21" t="s">
        <v>121</v>
      </c>
      <c r="C80" s="64" t="s">
        <v>164</v>
      </c>
      <c r="D80" s="21"/>
      <c r="E80" s="21">
        <v>43</v>
      </c>
      <c r="F80" s="24">
        <v>48</v>
      </c>
      <c r="G80" s="57">
        <v>0</v>
      </c>
      <c r="H80" s="57">
        <v>0</v>
      </c>
      <c r="I80" s="57">
        <v>0</v>
      </c>
      <c r="J80" s="57">
        <v>0</v>
      </c>
      <c r="K80" s="57">
        <v>0</v>
      </c>
      <c r="L80" s="57">
        <v>941</v>
      </c>
      <c r="M80" s="57">
        <v>1225</v>
      </c>
      <c r="N80" s="57">
        <v>0</v>
      </c>
      <c r="O80" s="57">
        <v>3849</v>
      </c>
      <c r="P80" s="57">
        <v>4175</v>
      </c>
      <c r="Q80" s="63"/>
    </row>
    <row r="81" spans="1:18" x14ac:dyDescent="0.45">
      <c r="A81" s="60"/>
      <c r="B81" s="21" t="s">
        <v>121</v>
      </c>
      <c r="C81" s="64" t="s">
        <v>165</v>
      </c>
      <c r="D81" s="21"/>
      <c r="E81" s="21">
        <v>44</v>
      </c>
      <c r="F81" s="24">
        <v>49</v>
      </c>
      <c r="G81" s="57">
        <v>0</v>
      </c>
      <c r="H81" s="57">
        <v>0</v>
      </c>
      <c r="I81" s="57">
        <v>0</v>
      </c>
      <c r="J81" s="57">
        <v>0</v>
      </c>
      <c r="K81" s="57">
        <v>0</v>
      </c>
      <c r="L81" s="57">
        <v>935</v>
      </c>
      <c r="M81" s="57">
        <v>1220</v>
      </c>
      <c r="N81" s="57">
        <v>0</v>
      </c>
      <c r="O81" s="57">
        <v>3842</v>
      </c>
      <c r="P81" s="57">
        <v>4167</v>
      </c>
      <c r="Q81" s="63"/>
      <c r="R81" s="20"/>
    </row>
    <row r="82" spans="1:18" x14ac:dyDescent="0.45">
      <c r="A82" s="60"/>
      <c r="B82" s="21" t="s">
        <v>121</v>
      </c>
      <c r="C82" s="65" t="s">
        <v>166</v>
      </c>
      <c r="D82" s="66"/>
      <c r="E82" s="66">
        <v>45</v>
      </c>
      <c r="F82" s="46" t="s">
        <v>167</v>
      </c>
      <c r="G82" s="115">
        <v>0</v>
      </c>
      <c r="H82" s="115">
        <v>0</v>
      </c>
      <c r="I82" s="115">
        <v>0</v>
      </c>
      <c r="J82" s="115">
        <v>0</v>
      </c>
      <c r="K82" s="115">
        <v>0</v>
      </c>
      <c r="L82" s="115">
        <v>930</v>
      </c>
      <c r="M82" s="115">
        <v>1214</v>
      </c>
      <c r="N82" s="57">
        <v>0</v>
      </c>
      <c r="O82" s="115">
        <v>3835</v>
      </c>
      <c r="P82" s="57">
        <v>4161</v>
      </c>
      <c r="Q82" s="63"/>
      <c r="R82" s="20"/>
    </row>
    <row r="83" spans="1:18" x14ac:dyDescent="0.45">
      <c r="A83" s="60"/>
      <c r="B83" s="21"/>
      <c r="C83" s="21"/>
      <c r="D83" s="21"/>
      <c r="E83" s="21"/>
      <c r="F83" s="18"/>
      <c r="G83" s="37"/>
      <c r="H83" s="37"/>
      <c r="I83" s="37"/>
      <c r="J83" s="37"/>
      <c r="K83" s="37"/>
      <c r="L83" s="37"/>
      <c r="M83" s="37"/>
      <c r="N83" s="117"/>
      <c r="O83" s="37"/>
      <c r="P83" s="116"/>
      <c r="Q83" s="63"/>
      <c r="R83" s="20"/>
    </row>
    <row r="84" spans="1:18" x14ac:dyDescent="0.45">
      <c r="A84" s="60"/>
      <c r="B84" s="21"/>
      <c r="C84" s="21"/>
      <c r="D84" s="20"/>
      <c r="E84" s="20"/>
      <c r="F84" s="18"/>
      <c r="G84" s="37"/>
      <c r="H84" s="37"/>
      <c r="I84" s="37"/>
      <c r="J84" s="37"/>
      <c r="K84" s="37"/>
      <c r="L84" s="39"/>
      <c r="M84" s="37"/>
      <c r="N84" s="37"/>
      <c r="O84" s="63"/>
      <c r="P84" s="20"/>
      <c r="Q84" s="20"/>
      <c r="R84" s="67"/>
    </row>
    <row r="85" spans="1:18" x14ac:dyDescent="0.45">
      <c r="A85" s="60"/>
      <c r="B85" s="21"/>
      <c r="C85" s="20"/>
      <c r="D85" s="20"/>
      <c r="E85" s="20"/>
      <c r="F85" s="20"/>
      <c r="G85" s="20"/>
      <c r="H85" s="20"/>
      <c r="I85" s="20"/>
      <c r="J85" s="20"/>
      <c r="K85" s="20"/>
      <c r="L85" s="20"/>
      <c r="M85" s="20"/>
      <c r="N85" s="20"/>
      <c r="O85" s="20"/>
      <c r="P85" s="20"/>
      <c r="Q85" s="20"/>
      <c r="R85" s="20"/>
    </row>
    <row r="86" spans="1:18" x14ac:dyDescent="0.45">
      <c r="A86" s="60"/>
      <c r="B86" s="21"/>
      <c r="C86" s="20" t="s">
        <v>168</v>
      </c>
      <c r="D86" s="20" t="s">
        <v>169</v>
      </c>
      <c r="E86" s="20"/>
      <c r="F86" s="20"/>
      <c r="G86" s="20"/>
      <c r="H86" s="20"/>
      <c r="I86" s="19"/>
      <c r="J86" s="20"/>
      <c r="K86" s="20"/>
      <c r="L86" s="20"/>
      <c r="M86" s="20"/>
      <c r="N86" s="20"/>
      <c r="O86" s="20"/>
      <c r="P86" s="20"/>
      <c r="Q86" s="20"/>
      <c r="R86" s="20"/>
    </row>
    <row r="87" spans="1:18" x14ac:dyDescent="0.45">
      <c r="A87" s="60"/>
      <c r="B87" s="21"/>
      <c r="C87" s="20" t="s">
        <v>112</v>
      </c>
      <c r="D87" s="20" t="s">
        <v>170</v>
      </c>
      <c r="E87" s="20"/>
      <c r="F87" s="20"/>
      <c r="G87" s="20"/>
      <c r="H87" s="20"/>
      <c r="I87" s="20"/>
      <c r="J87" s="20"/>
      <c r="K87" s="20"/>
      <c r="L87" s="20"/>
      <c r="M87" s="20"/>
      <c r="N87" s="20"/>
      <c r="O87" s="20"/>
      <c r="P87" s="20"/>
      <c r="Q87" s="68"/>
      <c r="R87" s="20"/>
    </row>
    <row r="88" spans="1:18" x14ac:dyDescent="0.45">
      <c r="A88" s="60"/>
      <c r="B88" s="21"/>
      <c r="C88" s="20"/>
      <c r="D88" s="20"/>
      <c r="E88" s="20"/>
      <c r="F88" s="20"/>
      <c r="G88" s="20"/>
      <c r="H88" s="20"/>
      <c r="I88" s="20"/>
      <c r="J88" s="20"/>
      <c r="K88" s="20"/>
      <c r="L88" s="20"/>
      <c r="M88" s="20"/>
      <c r="N88" s="20"/>
      <c r="O88" s="20"/>
      <c r="P88" s="20"/>
      <c r="Q88" s="68"/>
      <c r="R88" s="20"/>
    </row>
    <row r="89" spans="1:18" x14ac:dyDescent="0.45">
      <c r="A89" s="60"/>
      <c r="B89" s="60"/>
      <c r="C89" s="38" t="s">
        <v>171</v>
      </c>
    </row>
    <row r="90" spans="1:18" x14ac:dyDescent="0.45">
      <c r="A90" s="60"/>
      <c r="B90" s="60"/>
      <c r="C90" s="21" t="s">
        <v>172</v>
      </c>
      <c r="D90" s="22">
        <v>1.2E-2</v>
      </c>
      <c r="E90" s="22"/>
    </row>
    <row r="91" spans="1:18" x14ac:dyDescent="0.45">
      <c r="A91" s="60"/>
      <c r="B91" s="60"/>
      <c r="C91" s="21" t="s">
        <v>173</v>
      </c>
      <c r="D91" s="22">
        <v>1.9E-2</v>
      </c>
      <c r="E91" s="22"/>
      <c r="G91" s="16"/>
      <c r="P91" s="16"/>
    </row>
    <row r="92" spans="1:18" ht="13.5" customHeight="1" x14ac:dyDescent="0.45">
      <c r="A92" s="60"/>
      <c r="B92" s="60"/>
    </row>
    <row r="93" spans="1:18" hidden="1" x14ac:dyDescent="0.45">
      <c r="A93" s="60"/>
      <c r="B93" s="60"/>
    </row>
    <row r="94" spans="1:18" hidden="1" x14ac:dyDescent="0.45">
      <c r="A94" s="60"/>
      <c r="B94" s="60"/>
    </row>
    <row r="95" spans="1:18" hidden="1" x14ac:dyDescent="0.45">
      <c r="A95" s="60"/>
      <c r="B95" s="60"/>
    </row>
    <row r="96" spans="1:18" hidden="1" x14ac:dyDescent="0.45">
      <c r="A96" s="60"/>
      <c r="B96" s="60"/>
    </row>
    <row r="97" spans="1:2" hidden="1" x14ac:dyDescent="0.45">
      <c r="A97" s="60"/>
      <c r="B97" s="60"/>
    </row>
    <row r="98" spans="1:2" hidden="1" x14ac:dyDescent="0.45">
      <c r="A98" s="60"/>
      <c r="B98" s="60"/>
    </row>
    <row r="99" spans="1:2" hidden="1" x14ac:dyDescent="0.45">
      <c r="A99" s="60"/>
      <c r="B99" s="60"/>
    </row>
    <row r="100" spans="1:2" hidden="1" x14ac:dyDescent="0.45">
      <c r="A100" s="60"/>
      <c r="B100" s="60"/>
    </row>
    <row r="101" spans="1:2" hidden="1" x14ac:dyDescent="0.45">
      <c r="A101" s="62"/>
      <c r="B101" s="62"/>
    </row>
  </sheetData>
  <sheetProtection algorithmName="SHA-512" hashValue="7DWxF47azCGI9qbp8wVXuR7SlhK/CHdE4QjMwrMA/VHWgz83D+dACvktzjPqqwD0e4JNAXYiMQB2/8pKHL8+wg==" saltValue="4YUMyDJaBE2OKQGB25dtJw==" spinCount="100000" sheet="1" selectLockedCells="1"/>
  <mergeCells count="5">
    <mergeCell ref="F36:F37"/>
    <mergeCell ref="Q23:Q33"/>
    <mergeCell ref="F6:F7"/>
    <mergeCell ref="F21:F22"/>
    <mergeCell ref="Q8:Q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96"/>
  <sheetViews>
    <sheetView zoomScaleNormal="100" workbookViewId="0">
      <pane ySplit="5" topLeftCell="A6" activePane="bottomLeft" state="frozen"/>
      <selection pane="bottomLeft" activeCell="M86" sqref="M86"/>
    </sheetView>
  </sheetViews>
  <sheetFormatPr defaultColWidth="0" defaultRowHeight="14.25" zeroHeight="1" x14ac:dyDescent="0.45"/>
  <cols>
    <col min="1" max="1" width="3.1328125" style="10" customWidth="1"/>
    <col min="2" max="2" width="32.265625" style="10" bestFit="1" customWidth="1"/>
    <col min="3" max="6" width="17.73046875" style="10" customWidth="1"/>
    <col min="7" max="7" width="20.59765625" style="10" customWidth="1"/>
    <col min="8" max="8" width="19.3984375" style="10" customWidth="1"/>
    <col min="9" max="9" width="20.265625" style="10" customWidth="1"/>
    <col min="10" max="13" width="21" style="10" customWidth="1"/>
    <col min="14" max="14" width="5.265625" style="10" customWidth="1"/>
    <col min="15" max="24" width="9" style="10" hidden="1" customWidth="1"/>
    <col min="25" max="16384" width="9" hidden="1"/>
  </cols>
  <sheetData>
    <row r="1" spans="1:24" ht="21" x14ac:dyDescent="0.65">
      <c r="A1" s="3" t="s">
        <v>0</v>
      </c>
      <c r="B1" s="4"/>
      <c r="C1" s="5"/>
      <c r="D1" s="5"/>
      <c r="E1" s="5"/>
      <c r="F1" s="5"/>
      <c r="G1" s="5"/>
      <c r="H1" s="5"/>
      <c r="I1" s="5"/>
      <c r="J1" s="5"/>
      <c r="K1" s="5"/>
      <c r="L1" s="5"/>
      <c r="M1" s="5"/>
      <c r="N1" s="5"/>
      <c r="O1" s="5"/>
      <c r="P1" s="5"/>
      <c r="Q1" s="5"/>
      <c r="R1" s="5"/>
      <c r="S1" s="5"/>
      <c r="T1" s="5"/>
      <c r="U1" s="5"/>
      <c r="V1" s="5"/>
      <c r="W1" s="5"/>
      <c r="X1" s="5"/>
    </row>
    <row r="2" spans="1:24" ht="21" x14ac:dyDescent="0.65">
      <c r="A2" s="4" t="s">
        <v>1</v>
      </c>
      <c r="B2" s="4"/>
      <c r="C2" s="5"/>
      <c r="D2" s="5"/>
      <c r="E2" s="5"/>
      <c r="F2" s="5"/>
      <c r="G2" s="5"/>
      <c r="H2" s="5"/>
      <c r="I2" s="5"/>
      <c r="J2" s="5"/>
      <c r="K2" s="5"/>
      <c r="L2" s="5"/>
      <c r="M2" s="5"/>
      <c r="N2" s="5"/>
      <c r="O2" s="5"/>
      <c r="P2" s="5"/>
      <c r="Q2" s="5"/>
      <c r="R2" s="5"/>
      <c r="S2" s="5"/>
      <c r="T2" s="5"/>
      <c r="U2" s="5"/>
      <c r="V2" s="5"/>
      <c r="W2" s="5"/>
      <c r="X2" s="5"/>
    </row>
    <row r="3" spans="1:24" x14ac:dyDescent="0.45">
      <c r="A3" s="6"/>
      <c r="B3" s="6"/>
      <c r="C3" s="6"/>
      <c r="D3" s="6"/>
      <c r="E3" s="6"/>
      <c r="F3" s="6"/>
      <c r="G3" s="6"/>
      <c r="H3" s="6"/>
      <c r="I3" s="6"/>
      <c r="J3" s="6"/>
      <c r="K3" s="6"/>
      <c r="L3" s="6"/>
      <c r="M3" s="6"/>
      <c r="N3" s="6"/>
      <c r="O3" s="6"/>
      <c r="P3" s="6"/>
      <c r="Q3" s="6"/>
      <c r="R3" s="6"/>
      <c r="S3" s="6"/>
      <c r="T3" s="6"/>
      <c r="U3" s="6"/>
      <c r="V3" s="6"/>
      <c r="W3" s="6"/>
      <c r="X3" s="6"/>
    </row>
    <row r="4" spans="1:24" x14ac:dyDescent="0.45">
      <c r="A4" s="6"/>
      <c r="B4" s="6"/>
      <c r="C4" s="6"/>
      <c r="D4" s="6"/>
      <c r="E4" s="6"/>
      <c r="F4" s="6"/>
      <c r="G4" s="6"/>
      <c r="H4" s="6"/>
      <c r="I4" s="6"/>
      <c r="J4" s="6"/>
      <c r="K4" s="6"/>
      <c r="L4" s="6"/>
      <c r="M4" s="6"/>
      <c r="N4" s="6"/>
      <c r="O4" s="6"/>
      <c r="P4" s="6"/>
      <c r="Q4" s="6"/>
      <c r="R4" s="6"/>
      <c r="S4" s="6"/>
      <c r="T4" s="6"/>
      <c r="U4" s="6"/>
      <c r="V4" s="6"/>
      <c r="W4" s="6"/>
      <c r="X4" s="6"/>
    </row>
    <row r="5" spans="1:24" ht="23.25" x14ac:dyDescent="0.45">
      <c r="A5" s="6"/>
      <c r="B5" s="2"/>
      <c r="C5" s="1" t="s">
        <v>2</v>
      </c>
      <c r="D5" s="1" t="s">
        <v>3</v>
      </c>
      <c r="E5" s="1" t="s">
        <v>4</v>
      </c>
      <c r="F5" s="1" t="s">
        <v>5</v>
      </c>
      <c r="G5" s="1" t="s">
        <v>6</v>
      </c>
      <c r="H5" s="1" t="s">
        <v>7</v>
      </c>
      <c r="I5" s="1" t="s">
        <v>8</v>
      </c>
      <c r="J5" s="1" t="s">
        <v>9</v>
      </c>
      <c r="K5" s="1" t="s">
        <v>10</v>
      </c>
      <c r="L5" s="1" t="s">
        <v>11</v>
      </c>
      <c r="M5" s="1" t="s">
        <v>12</v>
      </c>
      <c r="N5" s="6"/>
      <c r="O5" s="6"/>
      <c r="P5" s="6"/>
      <c r="Q5" s="6"/>
      <c r="R5" s="6"/>
      <c r="S5" s="6"/>
      <c r="T5" s="6"/>
      <c r="U5" s="6"/>
      <c r="V5" s="6"/>
      <c r="W5" s="6"/>
      <c r="X5" s="6"/>
    </row>
    <row r="6" spans="1:24" x14ac:dyDescent="0.45">
      <c r="A6" s="6"/>
      <c r="B6" s="6" t="s">
        <v>13</v>
      </c>
      <c r="C6" s="7">
        <v>1</v>
      </c>
      <c r="D6" s="7">
        <v>1</v>
      </c>
      <c r="E6" s="7">
        <v>1</v>
      </c>
      <c r="F6" s="7">
        <v>1</v>
      </c>
      <c r="G6" s="7">
        <v>1</v>
      </c>
      <c r="H6" s="7">
        <v>1</v>
      </c>
      <c r="I6" s="7">
        <v>1</v>
      </c>
      <c r="J6" s="7">
        <v>1</v>
      </c>
      <c r="K6" s="7">
        <v>1</v>
      </c>
      <c r="L6" s="7">
        <v>1</v>
      </c>
      <c r="M6" s="7">
        <v>1</v>
      </c>
      <c r="N6" s="8"/>
      <c r="O6" s="8"/>
      <c r="P6" s="8"/>
      <c r="Q6" s="8"/>
      <c r="R6" s="8"/>
      <c r="S6" s="8"/>
      <c r="T6" s="8"/>
      <c r="U6" s="8"/>
      <c r="V6" s="8"/>
      <c r="W6" s="8"/>
      <c r="X6" s="8"/>
    </row>
    <row r="7" spans="1:24" x14ac:dyDescent="0.45">
      <c r="A7" s="6"/>
      <c r="B7" s="6" t="s">
        <v>14</v>
      </c>
      <c r="C7" s="9">
        <v>1.02</v>
      </c>
      <c r="D7" s="9">
        <v>1.02</v>
      </c>
      <c r="E7" s="9">
        <v>1.02</v>
      </c>
      <c r="F7" s="9">
        <v>1.02</v>
      </c>
      <c r="G7" s="9">
        <v>0.99</v>
      </c>
      <c r="H7" s="9">
        <v>0.96</v>
      </c>
      <c r="I7" s="9">
        <v>0.95</v>
      </c>
      <c r="J7" s="9">
        <v>0.97</v>
      </c>
      <c r="K7" s="9">
        <v>0.97</v>
      </c>
      <c r="L7" s="9">
        <v>0.96</v>
      </c>
      <c r="M7" s="9">
        <v>0.95</v>
      </c>
      <c r="N7" s="8"/>
      <c r="O7" s="8"/>
      <c r="P7" s="8"/>
      <c r="Q7" s="8"/>
      <c r="R7" s="8"/>
      <c r="S7" s="8"/>
      <c r="T7" s="8"/>
      <c r="U7" s="8"/>
      <c r="V7" s="8"/>
      <c r="W7" s="8"/>
      <c r="X7" s="8"/>
    </row>
    <row r="8" spans="1:24" x14ac:dyDescent="0.45">
      <c r="A8" s="6"/>
      <c r="B8" s="68" t="s">
        <v>15</v>
      </c>
      <c r="C8" s="9">
        <v>1.07</v>
      </c>
      <c r="D8" s="9">
        <v>1.08</v>
      </c>
      <c r="E8" s="9">
        <v>1.08</v>
      </c>
      <c r="F8" s="9">
        <v>1.0900000000000001</v>
      </c>
      <c r="G8" s="9">
        <v>1.01</v>
      </c>
      <c r="H8" s="9">
        <v>0.96</v>
      </c>
      <c r="I8" s="9">
        <v>0.95</v>
      </c>
      <c r="J8" s="9">
        <v>0.98</v>
      </c>
      <c r="K8" s="9">
        <v>0.97</v>
      </c>
      <c r="L8" s="9">
        <v>0.96</v>
      </c>
      <c r="M8" s="9">
        <v>0.95</v>
      </c>
      <c r="N8" s="8"/>
      <c r="O8" s="8"/>
      <c r="P8" s="8"/>
      <c r="Q8" s="8"/>
      <c r="R8" s="8"/>
      <c r="S8" s="8"/>
      <c r="T8" s="8"/>
      <c r="U8" s="8"/>
      <c r="V8" s="8"/>
      <c r="W8" s="8"/>
      <c r="X8" s="8"/>
    </row>
    <row r="9" spans="1:24" x14ac:dyDescent="0.45">
      <c r="A9" s="6"/>
      <c r="B9" s="68" t="s">
        <v>16</v>
      </c>
      <c r="C9" s="9">
        <v>1.04</v>
      </c>
      <c r="D9" s="9">
        <v>1.04</v>
      </c>
      <c r="E9" s="9">
        <v>1.04</v>
      </c>
      <c r="F9" s="9">
        <v>1.05</v>
      </c>
      <c r="G9" s="9">
        <v>1.01</v>
      </c>
      <c r="H9" s="9">
        <v>0.99</v>
      </c>
      <c r="I9" s="9">
        <v>0.99</v>
      </c>
      <c r="J9" s="9">
        <v>1</v>
      </c>
      <c r="K9" s="9">
        <v>0.99</v>
      </c>
      <c r="L9" s="9">
        <v>0.99</v>
      </c>
      <c r="M9" s="9">
        <v>0.99</v>
      </c>
      <c r="N9" s="8"/>
      <c r="O9" s="8"/>
      <c r="P9" s="8"/>
      <c r="Q9" s="8"/>
      <c r="R9" s="8"/>
      <c r="S9" s="8"/>
      <c r="T9" s="8"/>
      <c r="U9" s="8"/>
      <c r="V9" s="8"/>
      <c r="W9" s="8"/>
      <c r="X9" s="8"/>
    </row>
    <row r="10" spans="1:24" x14ac:dyDescent="0.45">
      <c r="A10" s="6"/>
      <c r="B10" s="68" t="s">
        <v>17</v>
      </c>
      <c r="C10" s="9">
        <v>1.07</v>
      </c>
      <c r="D10" s="9">
        <v>1.08</v>
      </c>
      <c r="E10" s="9">
        <v>1.08</v>
      </c>
      <c r="F10" s="9">
        <v>1.0900000000000001</v>
      </c>
      <c r="G10" s="9">
        <v>0.99</v>
      </c>
      <c r="H10" s="9">
        <v>0.94</v>
      </c>
      <c r="I10" s="9">
        <v>0.92</v>
      </c>
      <c r="J10" s="9">
        <v>0.96</v>
      </c>
      <c r="K10" s="9">
        <v>0.94</v>
      </c>
      <c r="L10" s="9">
        <v>0.94</v>
      </c>
      <c r="M10" s="9">
        <v>0.92</v>
      </c>
      <c r="N10" s="8"/>
      <c r="O10" s="8"/>
      <c r="P10" s="8"/>
      <c r="Q10" s="8"/>
      <c r="R10" s="8"/>
      <c r="S10" s="8"/>
      <c r="T10" s="8"/>
      <c r="U10" s="8"/>
      <c r="V10" s="8"/>
      <c r="W10" s="8"/>
      <c r="X10" s="8"/>
    </row>
    <row r="11" spans="1:24" x14ac:dyDescent="0.45">
      <c r="A11" s="6"/>
      <c r="B11" s="68" t="s">
        <v>18</v>
      </c>
      <c r="C11" s="9">
        <v>1.07</v>
      </c>
      <c r="D11" s="9">
        <v>1.08</v>
      </c>
      <c r="E11" s="9">
        <v>1.08</v>
      </c>
      <c r="F11" s="9">
        <v>1.0900000000000001</v>
      </c>
      <c r="G11" s="9">
        <v>1.01</v>
      </c>
      <c r="H11" s="9">
        <v>0.97</v>
      </c>
      <c r="I11" s="9">
        <v>0.95</v>
      </c>
      <c r="J11" s="9">
        <v>0.98</v>
      </c>
      <c r="K11" s="9">
        <v>0.97</v>
      </c>
      <c r="L11" s="9">
        <v>0.96</v>
      </c>
      <c r="M11" s="9">
        <v>0.95</v>
      </c>
      <c r="N11" s="8"/>
      <c r="O11" s="8"/>
      <c r="P11" s="8"/>
      <c r="Q11" s="8"/>
      <c r="R11" s="8"/>
      <c r="S11" s="8"/>
      <c r="T11" s="8"/>
      <c r="U11" s="8"/>
      <c r="V11" s="8"/>
      <c r="W11" s="8"/>
      <c r="X11" s="8"/>
    </row>
    <row r="12" spans="1:24" x14ac:dyDescent="0.45">
      <c r="A12" s="6"/>
      <c r="B12" s="68" t="s">
        <v>19</v>
      </c>
      <c r="C12" s="9">
        <v>1.1599999999999999</v>
      </c>
      <c r="D12" s="9">
        <v>1.1599999999999999</v>
      </c>
      <c r="E12" s="9">
        <v>1.1599999999999999</v>
      </c>
      <c r="F12" s="9">
        <v>1.19</v>
      </c>
      <c r="G12" s="9">
        <v>1.07</v>
      </c>
      <c r="H12" s="9">
        <v>1.01</v>
      </c>
      <c r="I12" s="9">
        <v>0.99</v>
      </c>
      <c r="J12" s="9">
        <v>1.01</v>
      </c>
      <c r="K12" s="9">
        <v>1.01</v>
      </c>
      <c r="L12" s="9">
        <v>1.01</v>
      </c>
      <c r="M12" s="9">
        <v>0.99</v>
      </c>
      <c r="N12" s="8"/>
      <c r="O12" s="8"/>
      <c r="P12" s="8"/>
      <c r="Q12" s="8"/>
      <c r="R12" s="8"/>
      <c r="S12" s="8"/>
      <c r="T12" s="8"/>
      <c r="U12" s="8"/>
      <c r="V12" s="8"/>
      <c r="W12" s="8"/>
      <c r="X12" s="8"/>
    </row>
    <row r="13" spans="1:24" x14ac:dyDescent="0.45">
      <c r="A13" s="6"/>
      <c r="B13" s="68" t="s">
        <v>20</v>
      </c>
      <c r="C13" s="9">
        <v>1.07</v>
      </c>
      <c r="D13" s="9">
        <v>1.08</v>
      </c>
      <c r="E13" s="9">
        <v>1.08</v>
      </c>
      <c r="F13" s="9">
        <v>1.0900000000000001</v>
      </c>
      <c r="G13" s="9">
        <v>1.01</v>
      </c>
      <c r="H13" s="9">
        <v>0.97</v>
      </c>
      <c r="I13" s="9">
        <v>0.95</v>
      </c>
      <c r="J13" s="9">
        <v>0.98</v>
      </c>
      <c r="K13" s="9">
        <v>0.97</v>
      </c>
      <c r="L13" s="9">
        <v>0.97</v>
      </c>
      <c r="M13" s="9">
        <v>0.95</v>
      </c>
      <c r="N13" s="8"/>
      <c r="O13" s="8"/>
      <c r="P13" s="8"/>
      <c r="Q13" s="8"/>
      <c r="R13" s="8"/>
      <c r="S13" s="8"/>
      <c r="T13" s="8"/>
      <c r="U13" s="8"/>
      <c r="V13" s="8"/>
      <c r="W13" s="8"/>
      <c r="X13" s="8"/>
    </row>
    <row r="14" spans="1:24" x14ac:dyDescent="0.45">
      <c r="A14" s="6"/>
      <c r="B14" s="68" t="s">
        <v>21</v>
      </c>
      <c r="C14" s="9">
        <v>1.08</v>
      </c>
      <c r="D14" s="9">
        <v>1.0900000000000001</v>
      </c>
      <c r="E14" s="9">
        <v>1.0900000000000001</v>
      </c>
      <c r="F14" s="9">
        <v>1.1000000000000001</v>
      </c>
      <c r="G14" s="9">
        <v>1.06</v>
      </c>
      <c r="H14" s="9">
        <v>1.04</v>
      </c>
      <c r="I14" s="9">
        <v>1.04</v>
      </c>
      <c r="J14" s="9">
        <v>1.04</v>
      </c>
      <c r="K14" s="9">
        <v>1.04</v>
      </c>
      <c r="L14" s="9">
        <v>1.04</v>
      </c>
      <c r="M14" s="9">
        <v>1.04</v>
      </c>
      <c r="N14" s="8"/>
      <c r="O14" s="8"/>
      <c r="P14" s="8"/>
      <c r="Q14" s="8"/>
      <c r="R14" s="8"/>
      <c r="S14" s="8"/>
      <c r="T14" s="8"/>
      <c r="U14" s="8"/>
      <c r="V14" s="8"/>
      <c r="W14" s="8"/>
      <c r="X14" s="8"/>
    </row>
    <row r="15" spans="1:24" x14ac:dyDescent="0.45">
      <c r="A15" s="6"/>
      <c r="B15" s="68" t="s">
        <v>22</v>
      </c>
      <c r="C15" s="9">
        <v>1.07</v>
      </c>
      <c r="D15" s="9">
        <v>1.08</v>
      </c>
      <c r="E15" s="9">
        <v>1.08</v>
      </c>
      <c r="F15" s="9">
        <v>1.0900000000000001</v>
      </c>
      <c r="G15" s="9">
        <v>1.02</v>
      </c>
      <c r="H15" s="9">
        <v>0.97</v>
      </c>
      <c r="I15" s="9">
        <v>0.96</v>
      </c>
      <c r="J15" s="9">
        <v>0.98</v>
      </c>
      <c r="K15" s="9">
        <v>0.98</v>
      </c>
      <c r="L15" s="9">
        <v>0.97</v>
      </c>
      <c r="M15" s="9">
        <v>0.96</v>
      </c>
      <c r="N15" s="8"/>
      <c r="O15" s="8"/>
      <c r="P15" s="8"/>
      <c r="Q15" s="8"/>
      <c r="R15" s="8"/>
      <c r="S15" s="8"/>
      <c r="T15" s="8"/>
      <c r="U15" s="8"/>
      <c r="V15" s="8"/>
      <c r="W15" s="8"/>
      <c r="X15" s="8"/>
    </row>
    <row r="16" spans="1:24" x14ac:dyDescent="0.45">
      <c r="A16" s="6"/>
      <c r="B16" s="68" t="s">
        <v>23</v>
      </c>
      <c r="C16" s="9">
        <v>1.07</v>
      </c>
      <c r="D16" s="9">
        <v>1.08</v>
      </c>
      <c r="E16" s="9">
        <v>1.08</v>
      </c>
      <c r="F16" s="9">
        <v>1.0900000000000001</v>
      </c>
      <c r="G16" s="9">
        <v>0.99</v>
      </c>
      <c r="H16" s="9">
        <v>0.94</v>
      </c>
      <c r="I16" s="9">
        <v>0.91</v>
      </c>
      <c r="J16" s="9">
        <v>0.96</v>
      </c>
      <c r="K16" s="9">
        <v>0.94</v>
      </c>
      <c r="L16" s="9">
        <v>0.93</v>
      </c>
      <c r="M16" s="9">
        <v>0.91</v>
      </c>
      <c r="N16" s="8"/>
      <c r="O16" s="8"/>
      <c r="P16" s="8"/>
      <c r="Q16" s="8"/>
      <c r="R16" s="8"/>
      <c r="S16" s="8"/>
      <c r="T16" s="8"/>
      <c r="U16" s="8"/>
      <c r="V16" s="8"/>
      <c r="W16" s="8"/>
      <c r="X16" s="8"/>
    </row>
    <row r="17" spans="2:24" x14ac:dyDescent="0.45">
      <c r="B17" s="68" t="s">
        <v>24</v>
      </c>
      <c r="C17" s="9">
        <v>1.07</v>
      </c>
      <c r="D17" s="9">
        <v>1.08</v>
      </c>
      <c r="E17" s="9">
        <v>1.08</v>
      </c>
      <c r="F17" s="9">
        <v>1.0900000000000001</v>
      </c>
      <c r="G17" s="9">
        <v>0.99</v>
      </c>
      <c r="H17" s="9">
        <v>0.94</v>
      </c>
      <c r="I17" s="9">
        <v>0.91</v>
      </c>
      <c r="J17" s="9">
        <v>0.96</v>
      </c>
      <c r="K17" s="9">
        <v>0.94</v>
      </c>
      <c r="L17" s="9">
        <v>0.93</v>
      </c>
      <c r="M17" s="9">
        <v>0.91</v>
      </c>
      <c r="N17" s="8"/>
      <c r="O17" s="8"/>
      <c r="P17" s="8"/>
      <c r="Q17" s="8"/>
      <c r="R17" s="8"/>
      <c r="S17" s="8"/>
      <c r="T17" s="8"/>
      <c r="U17" s="8"/>
      <c r="V17" s="8"/>
      <c r="W17" s="8"/>
      <c r="X17" s="8"/>
    </row>
    <row r="18" spans="2:24" x14ac:dyDescent="0.45">
      <c r="B18" s="68" t="s">
        <v>25</v>
      </c>
      <c r="C18" s="9">
        <v>1.08</v>
      </c>
      <c r="D18" s="9">
        <v>1.0900000000000001</v>
      </c>
      <c r="E18" s="9">
        <v>1.0900000000000001</v>
      </c>
      <c r="F18" s="9">
        <v>1.1000000000000001</v>
      </c>
      <c r="G18" s="9">
        <v>1.06</v>
      </c>
      <c r="H18" s="9">
        <v>1.05</v>
      </c>
      <c r="I18" s="9">
        <v>1.05</v>
      </c>
      <c r="J18" s="9">
        <v>1.04</v>
      </c>
      <c r="K18" s="9">
        <v>1.04</v>
      </c>
      <c r="L18" s="9">
        <v>1.05</v>
      </c>
      <c r="M18" s="9">
        <v>1.05</v>
      </c>
      <c r="N18" s="8"/>
      <c r="O18" s="8"/>
      <c r="P18" s="8"/>
      <c r="Q18" s="8"/>
      <c r="R18" s="8"/>
      <c r="S18" s="8"/>
      <c r="T18" s="8"/>
      <c r="U18" s="8"/>
      <c r="V18" s="8"/>
      <c r="W18" s="8"/>
      <c r="X18" s="8"/>
    </row>
    <row r="19" spans="2:24" x14ac:dyDescent="0.45">
      <c r="B19" s="68" t="s">
        <v>26</v>
      </c>
      <c r="C19" s="9">
        <v>1.08</v>
      </c>
      <c r="D19" s="9">
        <v>1.08</v>
      </c>
      <c r="E19" s="9">
        <v>1.08</v>
      </c>
      <c r="F19" s="9">
        <v>1.1000000000000001</v>
      </c>
      <c r="G19" s="9">
        <v>1.03</v>
      </c>
      <c r="H19" s="9">
        <v>1</v>
      </c>
      <c r="I19" s="9">
        <v>0.99</v>
      </c>
      <c r="J19" s="9">
        <v>1</v>
      </c>
      <c r="K19" s="9">
        <v>1</v>
      </c>
      <c r="L19" s="9">
        <v>1</v>
      </c>
      <c r="M19" s="9">
        <v>0.99</v>
      </c>
      <c r="N19" s="8"/>
      <c r="O19" s="8"/>
      <c r="P19" s="8"/>
      <c r="Q19" s="8"/>
      <c r="R19" s="8"/>
      <c r="S19" s="8"/>
      <c r="T19" s="8"/>
      <c r="U19" s="8"/>
      <c r="V19" s="8"/>
      <c r="W19" s="8"/>
      <c r="X19" s="8"/>
    </row>
    <row r="20" spans="2:24" x14ac:dyDescent="0.45">
      <c r="B20" s="68" t="s">
        <v>27</v>
      </c>
      <c r="C20" s="9">
        <v>1.07</v>
      </c>
      <c r="D20" s="9">
        <v>1.08</v>
      </c>
      <c r="E20" s="9">
        <v>1.08</v>
      </c>
      <c r="F20" s="9">
        <v>1.0900000000000001</v>
      </c>
      <c r="G20" s="9">
        <v>0.99</v>
      </c>
      <c r="H20" s="9">
        <v>0.94</v>
      </c>
      <c r="I20" s="9">
        <v>0.91</v>
      </c>
      <c r="J20" s="9">
        <v>0.96</v>
      </c>
      <c r="K20" s="9">
        <v>0.94</v>
      </c>
      <c r="L20" s="9">
        <v>0.93</v>
      </c>
      <c r="M20" s="9">
        <v>0.92</v>
      </c>
      <c r="N20" s="8"/>
      <c r="O20" s="8"/>
      <c r="P20" s="8"/>
      <c r="Q20" s="8"/>
      <c r="R20" s="8"/>
      <c r="S20" s="8"/>
      <c r="T20" s="8"/>
      <c r="U20" s="8"/>
      <c r="V20" s="8"/>
      <c r="W20" s="8"/>
      <c r="X20" s="8"/>
    </row>
    <row r="21" spans="2:24" x14ac:dyDescent="0.45">
      <c r="B21" s="68" t="s">
        <v>28</v>
      </c>
      <c r="C21" s="9">
        <v>1.07</v>
      </c>
      <c r="D21" s="9">
        <v>1.08</v>
      </c>
      <c r="E21" s="9">
        <v>1.08</v>
      </c>
      <c r="F21" s="9">
        <v>1.0900000000000001</v>
      </c>
      <c r="G21" s="9">
        <v>1.02</v>
      </c>
      <c r="H21" s="9">
        <v>0.97</v>
      </c>
      <c r="I21" s="9">
        <v>0.96</v>
      </c>
      <c r="J21" s="9">
        <v>0.98</v>
      </c>
      <c r="K21" s="9">
        <v>0.98</v>
      </c>
      <c r="L21" s="9">
        <v>0.97</v>
      </c>
      <c r="M21" s="9">
        <v>0.96</v>
      </c>
      <c r="N21" s="8"/>
      <c r="O21" s="8"/>
      <c r="P21" s="8"/>
      <c r="Q21" s="8"/>
      <c r="R21" s="8"/>
      <c r="S21" s="8"/>
      <c r="T21" s="8"/>
      <c r="U21" s="8"/>
      <c r="V21" s="8"/>
      <c r="W21" s="8"/>
      <c r="X21" s="8"/>
    </row>
    <row r="22" spans="2:24" x14ac:dyDescent="0.45">
      <c r="B22" s="68" t="s">
        <v>29</v>
      </c>
      <c r="C22" s="9">
        <v>1.05</v>
      </c>
      <c r="D22" s="9">
        <v>1.05</v>
      </c>
      <c r="E22" s="9">
        <v>1.05</v>
      </c>
      <c r="F22" s="9">
        <v>1.06</v>
      </c>
      <c r="G22" s="9">
        <v>1.08</v>
      </c>
      <c r="H22" s="9">
        <v>1.1100000000000001</v>
      </c>
      <c r="I22" s="9">
        <v>1.1299999999999999</v>
      </c>
      <c r="J22" s="9">
        <v>1.08</v>
      </c>
      <c r="K22" s="9">
        <v>1.1000000000000001</v>
      </c>
      <c r="L22" s="9">
        <v>1.1200000000000001</v>
      </c>
      <c r="M22" s="9">
        <v>1.1299999999999999</v>
      </c>
      <c r="N22" s="8"/>
      <c r="O22" s="8"/>
      <c r="P22" s="8"/>
      <c r="Q22" s="8"/>
      <c r="R22" s="8"/>
      <c r="S22" s="8"/>
      <c r="T22" s="8"/>
      <c r="U22" s="8"/>
      <c r="V22" s="8"/>
      <c r="W22" s="8"/>
      <c r="X22" s="8"/>
    </row>
    <row r="23" spans="2:24" x14ac:dyDescent="0.45">
      <c r="B23" s="68" t="s">
        <v>30</v>
      </c>
      <c r="C23" s="9">
        <v>1</v>
      </c>
      <c r="D23" s="9">
        <v>1</v>
      </c>
      <c r="E23" s="9">
        <v>1</v>
      </c>
      <c r="F23" s="9">
        <v>1</v>
      </c>
      <c r="G23" s="9">
        <v>1.02</v>
      </c>
      <c r="H23" s="9">
        <v>1.03</v>
      </c>
      <c r="I23" s="9">
        <v>1.03</v>
      </c>
      <c r="J23" s="9">
        <v>1.02</v>
      </c>
      <c r="K23" s="9">
        <v>1.03</v>
      </c>
      <c r="L23" s="9">
        <v>1.03</v>
      </c>
      <c r="M23" s="9">
        <v>1.03</v>
      </c>
      <c r="N23" s="8"/>
      <c r="O23" s="8"/>
      <c r="P23" s="8"/>
      <c r="Q23" s="8"/>
      <c r="R23" s="8"/>
      <c r="S23" s="8"/>
      <c r="T23" s="8"/>
      <c r="U23" s="8"/>
      <c r="V23" s="8"/>
      <c r="W23" s="8"/>
      <c r="X23" s="8"/>
    </row>
    <row r="24" spans="2:24" x14ac:dyDescent="0.45">
      <c r="B24" s="68" t="s">
        <v>31</v>
      </c>
      <c r="C24" s="9">
        <v>1.2</v>
      </c>
      <c r="D24" s="9">
        <v>1.18</v>
      </c>
      <c r="E24" s="9">
        <v>1.18</v>
      </c>
      <c r="F24" s="9">
        <v>1.1599999999999999</v>
      </c>
      <c r="G24" s="9">
        <v>1.76</v>
      </c>
      <c r="H24" s="9">
        <v>2.25</v>
      </c>
      <c r="I24" s="9">
        <v>2.5299999999999998</v>
      </c>
      <c r="J24" s="9">
        <v>1.93</v>
      </c>
      <c r="K24" s="9">
        <v>2.15</v>
      </c>
      <c r="L24" s="9">
        <v>2.31</v>
      </c>
      <c r="M24" s="9">
        <v>2.31</v>
      </c>
      <c r="N24" s="8"/>
      <c r="O24" s="8"/>
      <c r="P24" s="8"/>
      <c r="Q24" s="8"/>
      <c r="R24" s="8"/>
      <c r="S24" s="8"/>
      <c r="T24" s="8"/>
      <c r="U24" s="8"/>
      <c r="V24" s="8"/>
      <c r="W24" s="8"/>
      <c r="X24" s="8"/>
    </row>
    <row r="25" spans="2:24" x14ac:dyDescent="0.45">
      <c r="B25" s="68" t="s">
        <v>32</v>
      </c>
      <c r="C25" s="9">
        <v>1.18</v>
      </c>
      <c r="D25" s="9">
        <v>1.1599999999999999</v>
      </c>
      <c r="E25" s="9">
        <v>1.1599999999999999</v>
      </c>
      <c r="F25" s="9">
        <v>1.1499999999999999</v>
      </c>
      <c r="G25" s="9">
        <v>1.63</v>
      </c>
      <c r="H25" s="9">
        <v>2.04</v>
      </c>
      <c r="I25" s="9">
        <v>2.27</v>
      </c>
      <c r="J25" s="9">
        <v>1.78</v>
      </c>
      <c r="K25" s="9">
        <v>1.96</v>
      </c>
      <c r="L25" s="9">
        <v>2.09</v>
      </c>
      <c r="M25" s="9">
        <v>2.09</v>
      </c>
      <c r="N25" s="8"/>
      <c r="O25" s="8"/>
      <c r="P25" s="8"/>
      <c r="Q25" s="8"/>
      <c r="R25" s="8"/>
      <c r="S25" s="8"/>
      <c r="T25" s="8"/>
      <c r="U25" s="8"/>
      <c r="V25" s="8"/>
      <c r="W25" s="8"/>
      <c r="X25" s="8"/>
    </row>
    <row r="26" spans="2:24" x14ac:dyDescent="0.45">
      <c r="B26" s="68" t="s">
        <v>33</v>
      </c>
      <c r="C26" s="9">
        <v>1.03</v>
      </c>
      <c r="D26" s="9">
        <v>1.02</v>
      </c>
      <c r="E26" s="9">
        <v>1.02</v>
      </c>
      <c r="F26" s="9">
        <v>1.02</v>
      </c>
      <c r="G26" s="9">
        <v>1.1499999999999999</v>
      </c>
      <c r="H26" s="9">
        <v>1.24</v>
      </c>
      <c r="I26" s="9">
        <v>1.29</v>
      </c>
      <c r="J26" s="9">
        <v>1.18</v>
      </c>
      <c r="K26" s="9">
        <v>1.22</v>
      </c>
      <c r="L26" s="9">
        <v>1.25</v>
      </c>
      <c r="M26" s="9">
        <v>1.29</v>
      </c>
      <c r="N26" s="8"/>
      <c r="O26" s="8"/>
      <c r="P26" s="8"/>
      <c r="Q26" s="8"/>
      <c r="R26" s="8"/>
      <c r="S26" s="8"/>
      <c r="T26" s="8"/>
      <c r="U26" s="8"/>
      <c r="V26" s="8"/>
      <c r="W26" s="8"/>
      <c r="X26" s="8"/>
    </row>
    <row r="27" spans="2:24" x14ac:dyDescent="0.45">
      <c r="B27" s="68" t="s">
        <v>34</v>
      </c>
      <c r="C27" s="9">
        <v>1.18</v>
      </c>
      <c r="D27" s="9">
        <v>1.17</v>
      </c>
      <c r="E27" s="9">
        <v>1.17</v>
      </c>
      <c r="F27" s="9">
        <v>1.1599999999999999</v>
      </c>
      <c r="G27" s="9">
        <v>1.36</v>
      </c>
      <c r="H27" s="9">
        <v>1.59</v>
      </c>
      <c r="I27" s="9">
        <v>1.71</v>
      </c>
      <c r="J27" s="9">
        <v>1.44</v>
      </c>
      <c r="K27" s="9">
        <v>1.54</v>
      </c>
      <c r="L27" s="9">
        <v>1.61</v>
      </c>
      <c r="M27" s="9">
        <v>1.61</v>
      </c>
      <c r="N27" s="8"/>
      <c r="O27" s="8"/>
      <c r="P27" s="8"/>
      <c r="Q27" s="8"/>
      <c r="R27" s="8"/>
      <c r="S27" s="8"/>
      <c r="T27" s="8"/>
      <c r="U27" s="8"/>
      <c r="V27" s="8"/>
      <c r="W27" s="8"/>
      <c r="X27" s="8"/>
    </row>
    <row r="28" spans="2:24" x14ac:dyDescent="0.45">
      <c r="B28" s="68" t="s">
        <v>35</v>
      </c>
      <c r="C28" s="9">
        <v>1.08</v>
      </c>
      <c r="D28" s="9">
        <v>1.08</v>
      </c>
      <c r="E28" s="9">
        <v>1.08</v>
      </c>
      <c r="F28" s="9">
        <v>1.08</v>
      </c>
      <c r="G28" s="9">
        <v>1.25</v>
      </c>
      <c r="H28" s="9">
        <v>1.39</v>
      </c>
      <c r="I28" s="9">
        <v>1.47</v>
      </c>
      <c r="J28" s="9">
        <v>1.29</v>
      </c>
      <c r="K28" s="9">
        <v>1.36</v>
      </c>
      <c r="L28" s="9">
        <v>1.41</v>
      </c>
      <c r="M28" s="9">
        <v>1.47</v>
      </c>
      <c r="N28" s="8"/>
      <c r="O28" s="8"/>
      <c r="P28" s="8"/>
      <c r="Q28" s="8"/>
      <c r="R28" s="8"/>
      <c r="S28" s="8"/>
      <c r="T28" s="8"/>
      <c r="U28" s="8"/>
      <c r="V28" s="8"/>
      <c r="W28" s="8"/>
      <c r="X28" s="8"/>
    </row>
    <row r="29" spans="2:24" x14ac:dyDescent="0.45">
      <c r="B29" s="68" t="s">
        <v>36</v>
      </c>
      <c r="C29" s="9">
        <v>1.07</v>
      </c>
      <c r="D29" s="9">
        <v>1.07</v>
      </c>
      <c r="E29" s="9">
        <v>1.07</v>
      </c>
      <c r="F29" s="9">
        <v>1.07</v>
      </c>
      <c r="G29" s="9">
        <v>1.18</v>
      </c>
      <c r="H29" s="9">
        <v>1.3</v>
      </c>
      <c r="I29" s="9">
        <v>1.36</v>
      </c>
      <c r="J29" s="9">
        <v>1.22</v>
      </c>
      <c r="K29" s="9">
        <v>1.27</v>
      </c>
      <c r="L29" s="9">
        <v>1.31</v>
      </c>
      <c r="M29" s="9">
        <v>1.31</v>
      </c>
      <c r="N29" s="8"/>
      <c r="O29" s="8"/>
      <c r="P29" s="8"/>
      <c r="Q29" s="8"/>
      <c r="R29" s="8"/>
      <c r="S29" s="8"/>
      <c r="T29" s="8"/>
      <c r="U29" s="8"/>
      <c r="V29" s="8"/>
      <c r="W29" s="8"/>
      <c r="X29" s="8"/>
    </row>
    <row r="30" spans="2:24" x14ac:dyDescent="0.45">
      <c r="B30" s="68" t="s">
        <v>37</v>
      </c>
      <c r="C30" s="9">
        <v>1.04</v>
      </c>
      <c r="D30" s="9">
        <v>1.04</v>
      </c>
      <c r="E30" s="9">
        <v>1.04</v>
      </c>
      <c r="F30" s="9">
        <v>1.05</v>
      </c>
      <c r="G30" s="9">
        <v>1.01</v>
      </c>
      <c r="H30" s="9">
        <v>1</v>
      </c>
      <c r="I30" s="9">
        <v>0.99</v>
      </c>
      <c r="J30" s="9">
        <v>1</v>
      </c>
      <c r="K30" s="9">
        <v>1</v>
      </c>
      <c r="L30" s="9">
        <v>1</v>
      </c>
      <c r="M30" s="9">
        <v>0.99</v>
      </c>
      <c r="N30" s="8"/>
      <c r="O30" s="8"/>
      <c r="P30" s="8"/>
      <c r="Q30" s="8"/>
      <c r="R30" s="8"/>
      <c r="S30" s="8"/>
      <c r="T30" s="8"/>
      <c r="U30" s="8"/>
      <c r="V30" s="8"/>
      <c r="W30" s="8"/>
      <c r="X30" s="8"/>
    </row>
    <row r="31" spans="2:24" x14ac:dyDescent="0.45">
      <c r="B31" s="68" t="s">
        <v>38</v>
      </c>
      <c r="C31" s="9">
        <v>1.04</v>
      </c>
      <c r="D31" s="9">
        <v>1.04</v>
      </c>
      <c r="E31" s="9">
        <v>1.04</v>
      </c>
      <c r="F31" s="9">
        <v>1.05</v>
      </c>
      <c r="G31" s="9">
        <v>1.01</v>
      </c>
      <c r="H31" s="9">
        <v>0.99</v>
      </c>
      <c r="I31" s="9">
        <v>0.99</v>
      </c>
      <c r="J31" s="9">
        <v>1</v>
      </c>
      <c r="K31" s="9">
        <v>0.99</v>
      </c>
      <c r="L31" s="9">
        <v>0.99</v>
      </c>
      <c r="M31" s="9">
        <v>0.99</v>
      </c>
      <c r="N31" s="8"/>
      <c r="O31" s="8"/>
      <c r="P31" s="8"/>
      <c r="Q31" s="8"/>
      <c r="R31" s="8"/>
      <c r="S31" s="8"/>
      <c r="T31" s="8"/>
      <c r="U31" s="8"/>
      <c r="V31" s="8"/>
      <c r="W31" s="8"/>
      <c r="X31" s="8"/>
    </row>
    <row r="32" spans="2:24" x14ac:dyDescent="0.45">
      <c r="B32" s="68" t="s">
        <v>39</v>
      </c>
      <c r="C32" s="9">
        <v>1.02</v>
      </c>
      <c r="D32" s="9">
        <v>1.01</v>
      </c>
      <c r="E32" s="9">
        <v>1.01</v>
      </c>
      <c r="F32" s="9">
        <v>1.01</v>
      </c>
      <c r="G32" s="9">
        <v>1.08</v>
      </c>
      <c r="H32" s="9">
        <v>1.1299999999999999</v>
      </c>
      <c r="I32" s="9">
        <v>1.1599999999999999</v>
      </c>
      <c r="J32" s="9">
        <v>1.1000000000000001</v>
      </c>
      <c r="K32" s="9">
        <v>1.1200000000000001</v>
      </c>
      <c r="L32" s="9">
        <v>1.1399999999999999</v>
      </c>
      <c r="M32" s="9">
        <v>1.1599999999999999</v>
      </c>
      <c r="N32" s="8"/>
      <c r="O32" s="8"/>
      <c r="P32" s="8"/>
      <c r="Q32" s="8"/>
      <c r="R32" s="8"/>
      <c r="S32" s="8"/>
      <c r="T32" s="8"/>
      <c r="U32" s="8"/>
      <c r="V32" s="8"/>
      <c r="W32" s="8"/>
      <c r="X32" s="8"/>
    </row>
    <row r="33" spans="2:24" x14ac:dyDescent="0.45">
      <c r="B33" s="68" t="s">
        <v>40</v>
      </c>
      <c r="C33" s="9">
        <v>1.03</v>
      </c>
      <c r="D33" s="9">
        <v>1.03</v>
      </c>
      <c r="E33" s="9">
        <v>1.03</v>
      </c>
      <c r="F33" s="9">
        <v>1.02</v>
      </c>
      <c r="G33" s="9">
        <v>1.17</v>
      </c>
      <c r="H33" s="9">
        <v>1.29</v>
      </c>
      <c r="I33" s="9">
        <v>1.35</v>
      </c>
      <c r="J33" s="9">
        <v>1.21</v>
      </c>
      <c r="K33" s="9">
        <v>1.26</v>
      </c>
      <c r="L33" s="9">
        <v>1.3</v>
      </c>
      <c r="M33" s="9">
        <v>1.35</v>
      </c>
      <c r="N33" s="8"/>
      <c r="O33" s="8"/>
      <c r="P33" s="8"/>
      <c r="Q33" s="8"/>
      <c r="R33" s="8"/>
      <c r="S33" s="8"/>
      <c r="T33" s="8"/>
      <c r="U33" s="8"/>
      <c r="V33" s="8"/>
      <c r="W33" s="8"/>
      <c r="X33" s="8"/>
    </row>
    <row r="34" spans="2:24" x14ac:dyDescent="0.45">
      <c r="B34" s="68" t="s">
        <v>41</v>
      </c>
      <c r="C34" s="9">
        <v>1</v>
      </c>
      <c r="D34" s="9">
        <v>1</v>
      </c>
      <c r="E34" s="9">
        <v>1</v>
      </c>
      <c r="F34" s="9">
        <v>1</v>
      </c>
      <c r="G34" s="9">
        <v>1.03</v>
      </c>
      <c r="H34" s="9">
        <v>1.04</v>
      </c>
      <c r="I34" s="9">
        <v>1.05</v>
      </c>
      <c r="J34" s="9">
        <v>1.03</v>
      </c>
      <c r="K34" s="9">
        <v>1.04</v>
      </c>
      <c r="L34" s="9">
        <v>1.04</v>
      </c>
      <c r="M34" s="9">
        <v>1.05</v>
      </c>
      <c r="N34" s="8"/>
      <c r="O34" s="8"/>
      <c r="P34" s="8"/>
      <c r="Q34" s="8"/>
      <c r="R34" s="8"/>
      <c r="S34" s="8"/>
      <c r="T34" s="8"/>
      <c r="U34" s="8"/>
      <c r="V34" s="8"/>
      <c r="W34" s="8"/>
      <c r="X34" s="8"/>
    </row>
    <row r="35" spans="2:24" x14ac:dyDescent="0.45">
      <c r="B35" s="68" t="s">
        <v>42</v>
      </c>
      <c r="C35" s="9">
        <v>1.02</v>
      </c>
      <c r="D35" s="9">
        <v>1.02</v>
      </c>
      <c r="E35" s="9">
        <v>1.02</v>
      </c>
      <c r="F35" s="9">
        <v>1.02</v>
      </c>
      <c r="G35" s="9">
        <v>1.1299999999999999</v>
      </c>
      <c r="H35" s="9">
        <v>1.22</v>
      </c>
      <c r="I35" s="9">
        <v>1.26</v>
      </c>
      <c r="J35" s="9">
        <v>1.1599999999999999</v>
      </c>
      <c r="K35" s="9">
        <v>1.2</v>
      </c>
      <c r="L35" s="9">
        <v>1.23</v>
      </c>
      <c r="M35" s="9">
        <v>1.26</v>
      </c>
      <c r="N35" s="8"/>
      <c r="O35" s="8"/>
      <c r="P35" s="8"/>
      <c r="Q35" s="8"/>
      <c r="R35" s="8"/>
      <c r="S35" s="8"/>
      <c r="T35" s="8"/>
      <c r="U35" s="8"/>
      <c r="V35" s="8"/>
      <c r="W35" s="8"/>
      <c r="X35" s="8"/>
    </row>
    <row r="36" spans="2:24" x14ac:dyDescent="0.45">
      <c r="B36" s="68" t="s">
        <v>43</v>
      </c>
      <c r="C36" s="9">
        <v>1.35</v>
      </c>
      <c r="D36" s="9">
        <v>1.36</v>
      </c>
      <c r="E36" s="9">
        <v>1.36</v>
      </c>
      <c r="F36" s="9">
        <v>1.41</v>
      </c>
      <c r="G36" s="9">
        <v>1.29</v>
      </c>
      <c r="H36" s="9">
        <v>1.26</v>
      </c>
      <c r="I36" s="9">
        <v>1.28</v>
      </c>
      <c r="J36" s="9">
        <v>1.21</v>
      </c>
      <c r="K36" s="9">
        <v>1.24</v>
      </c>
      <c r="L36" s="9">
        <v>1.27</v>
      </c>
      <c r="M36" s="9">
        <v>1.28</v>
      </c>
      <c r="N36" s="8"/>
      <c r="O36" s="8"/>
      <c r="P36" s="8"/>
      <c r="Q36" s="8"/>
      <c r="R36" s="8"/>
      <c r="S36" s="8"/>
      <c r="T36" s="8"/>
      <c r="U36" s="8"/>
      <c r="V36" s="8"/>
      <c r="W36" s="8"/>
      <c r="X36" s="8"/>
    </row>
    <row r="37" spans="2:24" x14ac:dyDescent="0.45">
      <c r="B37" s="68" t="s">
        <v>44</v>
      </c>
      <c r="C37" s="9">
        <v>1.39</v>
      </c>
      <c r="D37" s="9">
        <v>1.4</v>
      </c>
      <c r="E37" s="9">
        <v>1.4</v>
      </c>
      <c r="F37" s="9">
        <v>1.47</v>
      </c>
      <c r="G37" s="9">
        <v>1.29</v>
      </c>
      <c r="H37" s="9">
        <v>1.24</v>
      </c>
      <c r="I37" s="9">
        <v>1.24</v>
      </c>
      <c r="J37" s="9">
        <v>1.19</v>
      </c>
      <c r="K37" s="9">
        <v>1.22</v>
      </c>
      <c r="L37" s="9">
        <v>1.24</v>
      </c>
      <c r="M37" s="9">
        <v>1.24</v>
      </c>
      <c r="N37" s="8"/>
      <c r="O37" s="8"/>
      <c r="P37" s="8"/>
      <c r="Q37" s="8"/>
      <c r="R37" s="8"/>
      <c r="S37" s="8"/>
      <c r="T37" s="8"/>
      <c r="U37" s="8"/>
      <c r="V37" s="8"/>
      <c r="W37" s="8"/>
      <c r="X37" s="8"/>
    </row>
    <row r="38" spans="2:24" x14ac:dyDescent="0.45">
      <c r="B38" s="68" t="s">
        <v>45</v>
      </c>
      <c r="C38" s="9">
        <v>0.95</v>
      </c>
      <c r="D38" s="9">
        <v>0.95</v>
      </c>
      <c r="E38" s="9">
        <v>0.95</v>
      </c>
      <c r="F38" s="9">
        <v>0.94</v>
      </c>
      <c r="G38" s="9">
        <v>0.93</v>
      </c>
      <c r="H38" s="9">
        <v>0.92</v>
      </c>
      <c r="I38" s="9">
        <v>0.91</v>
      </c>
      <c r="J38" s="9">
        <v>0.94</v>
      </c>
      <c r="K38" s="9">
        <v>0.93</v>
      </c>
      <c r="L38" s="9">
        <v>0.92</v>
      </c>
      <c r="M38" s="9">
        <v>0.91</v>
      </c>
      <c r="N38" s="8"/>
      <c r="O38" s="8"/>
      <c r="P38" s="8"/>
      <c r="Q38" s="8"/>
      <c r="R38" s="8"/>
      <c r="S38" s="8"/>
      <c r="T38" s="8"/>
      <c r="U38" s="8"/>
      <c r="V38" s="8"/>
      <c r="W38" s="8"/>
      <c r="X38" s="8"/>
    </row>
    <row r="39" spans="2:24" x14ac:dyDescent="0.45">
      <c r="B39" s="68" t="s">
        <v>46</v>
      </c>
      <c r="C39" s="9">
        <v>0.95</v>
      </c>
      <c r="D39" s="9">
        <v>0.95</v>
      </c>
      <c r="E39" s="9">
        <v>0.95</v>
      </c>
      <c r="F39" s="9">
        <v>0.94</v>
      </c>
      <c r="G39" s="9">
        <v>0.95</v>
      </c>
      <c r="H39" s="9">
        <v>0.95</v>
      </c>
      <c r="I39" s="9">
        <v>0.94</v>
      </c>
      <c r="J39" s="9">
        <v>0.96</v>
      </c>
      <c r="K39" s="9">
        <v>0.95</v>
      </c>
      <c r="L39" s="9">
        <v>0.95</v>
      </c>
      <c r="M39" s="9">
        <v>0.94</v>
      </c>
      <c r="N39" s="8"/>
      <c r="O39" s="8"/>
      <c r="P39" s="8"/>
      <c r="Q39" s="8"/>
      <c r="R39" s="8"/>
      <c r="S39" s="8"/>
      <c r="T39" s="8"/>
      <c r="U39" s="8"/>
      <c r="V39" s="8"/>
      <c r="W39" s="8"/>
      <c r="X39" s="8"/>
    </row>
    <row r="40" spans="2:24" x14ac:dyDescent="0.45">
      <c r="B40" s="68" t="s">
        <v>47</v>
      </c>
      <c r="C40" s="9">
        <v>0.95</v>
      </c>
      <c r="D40" s="9">
        <v>0.95</v>
      </c>
      <c r="E40" s="9">
        <v>0.95</v>
      </c>
      <c r="F40" s="9">
        <v>0.94</v>
      </c>
      <c r="G40" s="9">
        <v>0.97</v>
      </c>
      <c r="H40" s="9">
        <v>0.98</v>
      </c>
      <c r="I40" s="9">
        <v>0.98</v>
      </c>
      <c r="J40" s="9">
        <v>0.98</v>
      </c>
      <c r="K40" s="9">
        <v>0.98</v>
      </c>
      <c r="L40" s="9">
        <v>0.98</v>
      </c>
      <c r="M40" s="9">
        <v>0.98</v>
      </c>
      <c r="N40" s="8"/>
      <c r="O40" s="8"/>
      <c r="P40" s="8"/>
      <c r="Q40" s="8"/>
      <c r="R40" s="8"/>
      <c r="S40" s="8"/>
      <c r="T40" s="8"/>
      <c r="U40" s="8"/>
      <c r="V40" s="8"/>
      <c r="W40" s="8"/>
      <c r="X40" s="8"/>
    </row>
    <row r="41" spans="2:24" x14ac:dyDescent="0.45">
      <c r="B41" s="68" t="s">
        <v>48</v>
      </c>
      <c r="C41" s="9">
        <v>0.95</v>
      </c>
      <c r="D41" s="9">
        <v>0.95</v>
      </c>
      <c r="E41" s="9">
        <v>0.95</v>
      </c>
      <c r="F41" s="9">
        <v>0.94</v>
      </c>
      <c r="G41" s="9">
        <v>0.98</v>
      </c>
      <c r="H41" s="9">
        <v>0.99</v>
      </c>
      <c r="I41" s="9">
        <v>0.99</v>
      </c>
      <c r="J41" s="9">
        <v>0.99</v>
      </c>
      <c r="K41" s="9">
        <v>0.99</v>
      </c>
      <c r="L41" s="9">
        <v>0.99</v>
      </c>
      <c r="M41" s="9">
        <v>0.99</v>
      </c>
      <c r="N41" s="8"/>
      <c r="O41" s="8"/>
      <c r="P41" s="8"/>
      <c r="Q41" s="8"/>
      <c r="R41" s="8"/>
      <c r="S41" s="8"/>
      <c r="T41" s="8"/>
      <c r="U41" s="8"/>
      <c r="V41" s="8"/>
      <c r="W41" s="8"/>
      <c r="X41" s="8"/>
    </row>
    <row r="42" spans="2:24" x14ac:dyDescent="0.45">
      <c r="B42" s="68" t="s">
        <v>49</v>
      </c>
      <c r="C42" s="9">
        <v>0.96</v>
      </c>
      <c r="D42" s="9">
        <v>0.96</v>
      </c>
      <c r="E42" s="9">
        <v>0.96</v>
      </c>
      <c r="F42" s="9">
        <v>0.95</v>
      </c>
      <c r="G42" s="9">
        <v>1.02</v>
      </c>
      <c r="H42" s="9">
        <v>1.06</v>
      </c>
      <c r="I42" s="9">
        <v>1.08</v>
      </c>
      <c r="J42" s="9">
        <v>1.04</v>
      </c>
      <c r="K42" s="9">
        <v>1.06</v>
      </c>
      <c r="L42" s="9">
        <v>1.07</v>
      </c>
      <c r="M42" s="9">
        <v>1.08</v>
      </c>
      <c r="N42" s="8"/>
      <c r="O42" s="8"/>
      <c r="P42" s="8"/>
      <c r="Q42" s="8"/>
      <c r="R42" s="8"/>
      <c r="S42" s="8"/>
      <c r="T42" s="8"/>
      <c r="U42" s="8"/>
      <c r="V42" s="8"/>
      <c r="W42" s="8"/>
      <c r="X42" s="8"/>
    </row>
    <row r="43" spans="2:24" x14ac:dyDescent="0.45">
      <c r="B43" s="68" t="s">
        <v>50</v>
      </c>
      <c r="C43" s="9">
        <v>1.1499999999999999</v>
      </c>
      <c r="D43" s="9">
        <v>1.1599999999999999</v>
      </c>
      <c r="E43" s="9">
        <v>1.1599999999999999</v>
      </c>
      <c r="F43" s="9">
        <v>1.19</v>
      </c>
      <c r="G43" s="9">
        <v>1.08</v>
      </c>
      <c r="H43" s="9">
        <v>1.03</v>
      </c>
      <c r="I43" s="9">
        <v>1.02</v>
      </c>
      <c r="J43" s="9">
        <v>1.03</v>
      </c>
      <c r="K43" s="9">
        <v>1.03</v>
      </c>
      <c r="L43" s="9">
        <v>1.03</v>
      </c>
      <c r="M43" s="9">
        <v>1.02</v>
      </c>
      <c r="N43" s="8"/>
      <c r="O43" s="8"/>
      <c r="P43" s="8"/>
      <c r="Q43" s="8"/>
      <c r="R43" s="8"/>
      <c r="S43" s="8"/>
      <c r="T43" s="8"/>
      <c r="U43" s="8"/>
      <c r="V43" s="8"/>
      <c r="W43" s="8"/>
      <c r="X43" s="8"/>
    </row>
    <row r="44" spans="2:24" x14ac:dyDescent="0.45">
      <c r="B44" s="68" t="s">
        <v>51</v>
      </c>
      <c r="C44" s="9">
        <v>1.01</v>
      </c>
      <c r="D44" s="9">
        <v>1.02</v>
      </c>
      <c r="E44" s="9">
        <v>1.02</v>
      </c>
      <c r="F44" s="9">
        <v>1.02</v>
      </c>
      <c r="G44" s="9">
        <v>0.94</v>
      </c>
      <c r="H44" s="9">
        <v>0.88</v>
      </c>
      <c r="I44" s="9">
        <v>0.85</v>
      </c>
      <c r="J44" s="9">
        <v>0.91</v>
      </c>
      <c r="K44" s="9">
        <v>0.89</v>
      </c>
      <c r="L44" s="9">
        <v>0.87</v>
      </c>
      <c r="M44" s="9">
        <v>0.85</v>
      </c>
      <c r="N44" s="8"/>
      <c r="O44" s="8"/>
      <c r="P44" s="8"/>
      <c r="Q44" s="8"/>
      <c r="R44" s="8"/>
      <c r="S44" s="8"/>
      <c r="T44" s="8"/>
      <c r="U44" s="8"/>
      <c r="V44" s="8"/>
      <c r="W44" s="8"/>
      <c r="X44" s="8"/>
    </row>
    <row r="45" spans="2:24" x14ac:dyDescent="0.45">
      <c r="B45" s="68" t="s">
        <v>52</v>
      </c>
      <c r="C45" s="9">
        <v>1.1499999999999999</v>
      </c>
      <c r="D45" s="9">
        <v>1.1599999999999999</v>
      </c>
      <c r="E45" s="9">
        <v>1.1599999999999999</v>
      </c>
      <c r="F45" s="9">
        <v>1.19</v>
      </c>
      <c r="G45" s="9">
        <v>1.08</v>
      </c>
      <c r="H45" s="9">
        <v>1.03</v>
      </c>
      <c r="I45" s="9">
        <v>1.01</v>
      </c>
      <c r="J45" s="9">
        <v>1.03</v>
      </c>
      <c r="K45" s="9">
        <v>1.03</v>
      </c>
      <c r="L45" s="9">
        <v>1.03</v>
      </c>
      <c r="M45" s="9">
        <v>1.02</v>
      </c>
      <c r="N45" s="8"/>
      <c r="O45" s="8"/>
      <c r="P45" s="8"/>
      <c r="Q45" s="8"/>
      <c r="R45" s="8"/>
      <c r="S45" s="8"/>
      <c r="T45" s="8"/>
      <c r="U45" s="8"/>
      <c r="V45" s="8"/>
      <c r="W45" s="8"/>
      <c r="X45" s="8"/>
    </row>
    <row r="46" spans="2:24" x14ac:dyDescent="0.45">
      <c r="B46" s="68" t="s">
        <v>53</v>
      </c>
      <c r="C46" s="9">
        <v>0.98</v>
      </c>
      <c r="D46" s="9">
        <v>0.98</v>
      </c>
      <c r="E46" s="9">
        <v>0.98</v>
      </c>
      <c r="F46" s="9">
        <v>0.98</v>
      </c>
      <c r="G46" s="9">
        <v>0.95</v>
      </c>
      <c r="H46" s="9">
        <v>0.93</v>
      </c>
      <c r="I46" s="9">
        <v>0.92</v>
      </c>
      <c r="J46" s="9">
        <v>0.95</v>
      </c>
      <c r="K46" s="9">
        <v>0.94</v>
      </c>
      <c r="L46" s="9">
        <v>0.93</v>
      </c>
      <c r="M46" s="9">
        <v>0.92</v>
      </c>
      <c r="N46" s="8"/>
      <c r="O46" s="8"/>
      <c r="P46" s="8"/>
      <c r="Q46" s="8"/>
      <c r="R46" s="8"/>
      <c r="S46" s="8"/>
      <c r="T46" s="8"/>
      <c r="U46" s="8"/>
      <c r="V46" s="8"/>
      <c r="W46" s="8"/>
      <c r="X46" s="8"/>
    </row>
    <row r="47" spans="2:24" x14ac:dyDescent="0.45">
      <c r="B47" s="68" t="s">
        <v>54</v>
      </c>
      <c r="C47" s="9">
        <v>0.98</v>
      </c>
      <c r="D47" s="9">
        <v>0.98</v>
      </c>
      <c r="E47" s="9">
        <v>0.98</v>
      </c>
      <c r="F47" s="9">
        <v>0.98</v>
      </c>
      <c r="G47" s="9">
        <v>0.91</v>
      </c>
      <c r="H47" s="9">
        <v>0.86</v>
      </c>
      <c r="I47" s="9">
        <v>0.84</v>
      </c>
      <c r="J47" s="9">
        <v>0.9</v>
      </c>
      <c r="K47" s="9">
        <v>0.87</v>
      </c>
      <c r="L47" s="9">
        <v>0.86</v>
      </c>
      <c r="M47" s="9">
        <v>0.83</v>
      </c>
      <c r="N47" s="8"/>
      <c r="O47" s="8"/>
      <c r="P47" s="8"/>
      <c r="Q47" s="8"/>
      <c r="R47" s="8"/>
      <c r="S47" s="8"/>
      <c r="T47" s="8"/>
      <c r="U47" s="8"/>
      <c r="V47" s="8"/>
      <c r="W47" s="8"/>
      <c r="X47" s="8"/>
    </row>
    <row r="48" spans="2:24" x14ac:dyDescent="0.45">
      <c r="B48" s="68" t="s">
        <v>55</v>
      </c>
      <c r="C48" s="9">
        <v>0.98</v>
      </c>
      <c r="D48" s="9">
        <v>0.98</v>
      </c>
      <c r="E48" s="9">
        <v>0.98</v>
      </c>
      <c r="F48" s="9">
        <v>0.98</v>
      </c>
      <c r="G48" s="9">
        <v>0.93</v>
      </c>
      <c r="H48" s="9">
        <v>0.89</v>
      </c>
      <c r="I48" s="9">
        <v>0.87</v>
      </c>
      <c r="J48" s="9">
        <v>0.92</v>
      </c>
      <c r="K48" s="9">
        <v>0.9</v>
      </c>
      <c r="L48" s="9">
        <v>0.89</v>
      </c>
      <c r="M48" s="9">
        <v>0.87</v>
      </c>
      <c r="N48" s="8"/>
      <c r="O48" s="8"/>
      <c r="P48" s="8"/>
      <c r="Q48" s="8"/>
      <c r="R48" s="8"/>
      <c r="S48" s="8"/>
      <c r="T48" s="8"/>
      <c r="U48" s="8"/>
      <c r="V48" s="8"/>
      <c r="W48" s="8"/>
      <c r="X48" s="8"/>
    </row>
    <row r="49" spans="2:24" x14ac:dyDescent="0.45">
      <c r="B49" s="68" t="s">
        <v>56</v>
      </c>
      <c r="C49" s="9">
        <v>1.1499999999999999</v>
      </c>
      <c r="D49" s="9">
        <v>1.1599999999999999</v>
      </c>
      <c r="E49" s="9">
        <v>1.1599999999999999</v>
      </c>
      <c r="F49" s="9">
        <v>1.19</v>
      </c>
      <c r="G49" s="9">
        <v>1.08</v>
      </c>
      <c r="H49" s="9">
        <v>1.04</v>
      </c>
      <c r="I49" s="9">
        <v>1.02</v>
      </c>
      <c r="J49" s="9">
        <v>1.03</v>
      </c>
      <c r="K49" s="9">
        <v>1.03</v>
      </c>
      <c r="L49" s="9">
        <v>1.04</v>
      </c>
      <c r="M49" s="9">
        <v>1.03</v>
      </c>
      <c r="N49" s="8"/>
      <c r="O49" s="8"/>
      <c r="P49" s="8"/>
      <c r="Q49" s="8"/>
      <c r="R49" s="8"/>
      <c r="S49" s="8"/>
      <c r="T49" s="8"/>
      <c r="U49" s="8"/>
      <c r="V49" s="8"/>
      <c r="W49" s="8"/>
      <c r="X49" s="8"/>
    </row>
    <row r="50" spans="2:24" x14ac:dyDescent="0.45">
      <c r="B50" s="68" t="s">
        <v>57</v>
      </c>
      <c r="C50" s="9">
        <v>0.98</v>
      </c>
      <c r="D50" s="9">
        <v>0.98</v>
      </c>
      <c r="E50" s="9">
        <v>0.98</v>
      </c>
      <c r="F50" s="9">
        <v>0.98</v>
      </c>
      <c r="G50" s="9">
        <v>0.94</v>
      </c>
      <c r="H50" s="9">
        <v>0.91</v>
      </c>
      <c r="I50" s="9">
        <v>0.89</v>
      </c>
      <c r="J50" s="9">
        <v>0.93</v>
      </c>
      <c r="K50" s="9">
        <v>0.91</v>
      </c>
      <c r="L50" s="9">
        <v>0.9</v>
      </c>
      <c r="M50" s="9">
        <v>0.89</v>
      </c>
      <c r="N50" s="8"/>
      <c r="O50" s="8"/>
      <c r="P50" s="8"/>
      <c r="Q50" s="8"/>
      <c r="R50" s="8"/>
      <c r="S50" s="8"/>
      <c r="T50" s="8"/>
      <c r="U50" s="8"/>
      <c r="V50" s="8"/>
      <c r="W50" s="8"/>
      <c r="X50" s="8"/>
    </row>
    <row r="51" spans="2:24" x14ac:dyDescent="0.45">
      <c r="B51" s="68" t="s">
        <v>58</v>
      </c>
      <c r="C51" s="9">
        <v>0.98</v>
      </c>
      <c r="D51" s="9">
        <v>0.98</v>
      </c>
      <c r="E51" s="9">
        <v>0.98</v>
      </c>
      <c r="F51" s="9">
        <v>0.98</v>
      </c>
      <c r="G51" s="9">
        <v>0.94</v>
      </c>
      <c r="H51" s="9">
        <v>0.91</v>
      </c>
      <c r="I51" s="9">
        <v>0.89</v>
      </c>
      <c r="J51" s="9">
        <v>0.93</v>
      </c>
      <c r="K51" s="9">
        <v>0.91</v>
      </c>
      <c r="L51" s="9">
        <v>0.9</v>
      </c>
      <c r="M51" s="9">
        <v>0.89</v>
      </c>
      <c r="N51" s="8"/>
      <c r="O51" s="8"/>
      <c r="P51" s="8"/>
      <c r="Q51" s="8"/>
      <c r="R51" s="8"/>
      <c r="S51" s="8"/>
      <c r="T51" s="8"/>
      <c r="U51" s="8"/>
      <c r="V51" s="8"/>
      <c r="W51" s="8"/>
      <c r="X51" s="8"/>
    </row>
    <row r="52" spans="2:24" x14ac:dyDescent="0.45">
      <c r="B52" s="68" t="s">
        <v>59</v>
      </c>
      <c r="C52" s="9">
        <v>1.1000000000000001</v>
      </c>
      <c r="D52" s="9">
        <v>1.1000000000000001</v>
      </c>
      <c r="E52" s="9">
        <v>1.1000000000000001</v>
      </c>
      <c r="F52" s="9">
        <v>1.1200000000000001</v>
      </c>
      <c r="G52" s="9">
        <v>1.02</v>
      </c>
      <c r="H52" s="9">
        <v>0.96</v>
      </c>
      <c r="I52" s="9">
        <v>0.94</v>
      </c>
      <c r="J52" s="9">
        <v>0.97</v>
      </c>
      <c r="K52" s="9">
        <v>0.96</v>
      </c>
      <c r="L52" s="9">
        <v>0.96</v>
      </c>
      <c r="M52" s="9">
        <v>0.94</v>
      </c>
      <c r="N52" s="8"/>
      <c r="O52" s="8"/>
      <c r="P52" s="8"/>
      <c r="Q52" s="8"/>
      <c r="R52" s="8"/>
      <c r="S52" s="8"/>
      <c r="T52" s="8"/>
      <c r="U52" s="8"/>
      <c r="V52" s="8"/>
      <c r="W52" s="8"/>
      <c r="X52" s="8"/>
    </row>
    <row r="53" spans="2:24" x14ac:dyDescent="0.45">
      <c r="B53" s="68" t="s">
        <v>60</v>
      </c>
      <c r="C53" s="11">
        <v>0.98</v>
      </c>
      <c r="D53" s="11">
        <v>0.98</v>
      </c>
      <c r="E53" s="11">
        <v>0.98</v>
      </c>
      <c r="F53" s="11">
        <v>0.98</v>
      </c>
      <c r="G53" s="11">
        <v>0.94</v>
      </c>
      <c r="H53" s="11">
        <v>0.91</v>
      </c>
      <c r="I53" s="11">
        <v>0.89</v>
      </c>
      <c r="J53" s="11">
        <v>0.93</v>
      </c>
      <c r="K53" s="11">
        <v>0.91</v>
      </c>
      <c r="L53" s="11">
        <v>0.9</v>
      </c>
      <c r="M53" s="11">
        <v>0.89</v>
      </c>
      <c r="N53" s="8"/>
      <c r="O53" s="8"/>
      <c r="P53" s="8"/>
      <c r="Q53" s="8"/>
      <c r="R53" s="8"/>
      <c r="S53" s="8"/>
      <c r="T53" s="8"/>
      <c r="U53" s="8"/>
      <c r="V53" s="8"/>
      <c r="W53" s="8"/>
      <c r="X53" s="8"/>
    </row>
    <row r="54" spans="2:24" x14ac:dyDescent="0.45">
      <c r="B54" s="68" t="s">
        <v>61</v>
      </c>
      <c r="C54" s="11">
        <v>1.02</v>
      </c>
      <c r="D54" s="11">
        <v>1.02</v>
      </c>
      <c r="E54" s="11">
        <v>1.02</v>
      </c>
      <c r="F54" s="11">
        <v>1.03</v>
      </c>
      <c r="G54" s="11">
        <v>0.96</v>
      </c>
      <c r="H54" s="11">
        <v>0.91</v>
      </c>
      <c r="I54" s="11">
        <v>0.89</v>
      </c>
      <c r="J54" s="11">
        <v>0.93</v>
      </c>
      <c r="K54" s="11">
        <v>0.92</v>
      </c>
      <c r="L54" s="11">
        <v>0.91</v>
      </c>
      <c r="M54" s="11">
        <v>0.89</v>
      </c>
      <c r="N54" s="8"/>
      <c r="O54" s="8"/>
      <c r="P54" s="8"/>
      <c r="Q54" s="8"/>
      <c r="R54" s="8"/>
      <c r="S54" s="8"/>
      <c r="T54" s="8"/>
      <c r="U54" s="8"/>
      <c r="V54" s="8"/>
      <c r="W54" s="8"/>
      <c r="X54" s="8"/>
    </row>
    <row r="55" spans="2:24" x14ac:dyDescent="0.45">
      <c r="B55" s="68" t="s">
        <v>62</v>
      </c>
      <c r="C55" s="11">
        <v>1.1499999999999999</v>
      </c>
      <c r="D55" s="11">
        <v>1.1599999999999999</v>
      </c>
      <c r="E55" s="11">
        <v>1.1599999999999999</v>
      </c>
      <c r="F55" s="11">
        <v>1.19</v>
      </c>
      <c r="G55" s="11">
        <v>1.08</v>
      </c>
      <c r="H55" s="11">
        <v>1.04</v>
      </c>
      <c r="I55" s="11">
        <v>1.02</v>
      </c>
      <c r="J55" s="11">
        <v>1.03</v>
      </c>
      <c r="K55" s="11">
        <v>1.04</v>
      </c>
      <c r="L55" s="11">
        <v>1.04</v>
      </c>
      <c r="M55" s="11">
        <v>1.03</v>
      </c>
      <c r="N55" s="8"/>
      <c r="O55" s="8"/>
      <c r="P55" s="8"/>
      <c r="Q55" s="8"/>
      <c r="R55" s="8"/>
      <c r="S55" s="8"/>
      <c r="T55" s="8"/>
      <c r="U55" s="8"/>
      <c r="V55" s="8"/>
      <c r="W55" s="8"/>
      <c r="X55" s="8"/>
    </row>
    <row r="56" spans="2:24" x14ac:dyDescent="0.45">
      <c r="B56" s="68" t="s">
        <v>63</v>
      </c>
      <c r="C56" s="11">
        <v>1.01</v>
      </c>
      <c r="D56" s="11">
        <v>1.02</v>
      </c>
      <c r="E56" s="11">
        <v>1.02</v>
      </c>
      <c r="F56" s="11">
        <v>1.02</v>
      </c>
      <c r="G56" s="11">
        <v>0.94</v>
      </c>
      <c r="H56" s="11">
        <v>0.89</v>
      </c>
      <c r="I56" s="11">
        <v>0.86</v>
      </c>
      <c r="J56" s="11">
        <v>0.92</v>
      </c>
      <c r="K56" s="11">
        <v>0.89</v>
      </c>
      <c r="L56" s="11">
        <v>0.88</v>
      </c>
      <c r="M56" s="11">
        <v>0.86</v>
      </c>
      <c r="N56" s="8"/>
      <c r="O56" s="8"/>
      <c r="P56" s="8"/>
      <c r="Q56" s="8"/>
      <c r="R56" s="8"/>
      <c r="S56" s="8"/>
      <c r="T56" s="8"/>
      <c r="U56" s="8"/>
      <c r="V56" s="8"/>
      <c r="W56" s="8"/>
      <c r="X56" s="8"/>
    </row>
    <row r="57" spans="2:24" x14ac:dyDescent="0.45">
      <c r="B57" s="68" t="s">
        <v>64</v>
      </c>
      <c r="C57" s="11">
        <v>1</v>
      </c>
      <c r="D57" s="11">
        <v>0.99</v>
      </c>
      <c r="E57" s="11">
        <v>0.99</v>
      </c>
      <c r="F57" s="11">
        <v>0.99</v>
      </c>
      <c r="G57" s="11">
        <v>1.01</v>
      </c>
      <c r="H57" s="11">
        <v>1.02</v>
      </c>
      <c r="I57" s="11">
        <v>1.03</v>
      </c>
      <c r="J57" s="11">
        <v>1.02</v>
      </c>
      <c r="K57" s="11">
        <v>1.02</v>
      </c>
      <c r="L57" s="11">
        <v>1.03</v>
      </c>
      <c r="M57" s="11">
        <v>1.03</v>
      </c>
      <c r="N57" s="8"/>
      <c r="O57" s="8"/>
      <c r="P57" s="8"/>
      <c r="Q57" s="8"/>
      <c r="R57" s="8"/>
      <c r="S57" s="8"/>
      <c r="T57" s="8"/>
      <c r="U57" s="8"/>
      <c r="V57" s="8"/>
      <c r="W57" s="8"/>
      <c r="X57" s="8"/>
    </row>
    <row r="58" spans="2:24" x14ac:dyDescent="0.45">
      <c r="B58" s="68" t="s">
        <v>65</v>
      </c>
      <c r="C58" s="11">
        <v>1.03</v>
      </c>
      <c r="D58" s="11">
        <v>1.03</v>
      </c>
      <c r="E58" s="11">
        <v>1.03</v>
      </c>
      <c r="F58" s="11">
        <v>1.03</v>
      </c>
      <c r="G58" s="11">
        <v>0.99</v>
      </c>
      <c r="H58" s="11">
        <v>0.96</v>
      </c>
      <c r="I58" s="11">
        <v>0.94</v>
      </c>
      <c r="J58" s="11">
        <v>0.97</v>
      </c>
      <c r="K58" s="11">
        <v>0.96</v>
      </c>
      <c r="L58" s="11">
        <v>0.96</v>
      </c>
      <c r="M58" s="11">
        <v>0.94</v>
      </c>
      <c r="N58" s="8"/>
      <c r="O58" s="8"/>
      <c r="P58" s="8"/>
      <c r="Q58" s="8"/>
      <c r="R58" s="8"/>
      <c r="S58" s="8"/>
      <c r="T58" s="8"/>
      <c r="U58" s="8"/>
      <c r="V58" s="8"/>
      <c r="W58" s="8"/>
      <c r="X58" s="8"/>
    </row>
    <row r="59" spans="2:24" x14ac:dyDescent="0.45">
      <c r="B59" s="68" t="s">
        <v>66</v>
      </c>
      <c r="C59" s="11">
        <v>0.99</v>
      </c>
      <c r="D59" s="11">
        <v>0.99</v>
      </c>
      <c r="E59" s="11">
        <v>0.99</v>
      </c>
      <c r="F59" s="11">
        <v>0.99</v>
      </c>
      <c r="G59" s="11">
        <v>0.96</v>
      </c>
      <c r="H59" s="11">
        <v>0.94</v>
      </c>
      <c r="I59" s="11">
        <v>0.93</v>
      </c>
      <c r="J59" s="11">
        <v>0.95</v>
      </c>
      <c r="K59" s="11">
        <v>0.94</v>
      </c>
      <c r="L59" s="11">
        <v>0.94</v>
      </c>
      <c r="M59" s="11">
        <v>0.93</v>
      </c>
      <c r="N59" s="8"/>
      <c r="O59" s="8"/>
      <c r="P59" s="8"/>
      <c r="Q59" s="8"/>
      <c r="R59" s="8"/>
      <c r="S59" s="8"/>
      <c r="T59" s="8"/>
      <c r="U59" s="8"/>
      <c r="V59" s="8"/>
      <c r="W59" s="8"/>
      <c r="X59" s="8"/>
    </row>
    <row r="60" spans="2:24" x14ac:dyDescent="0.45">
      <c r="B60" s="68" t="s">
        <v>67</v>
      </c>
      <c r="C60" s="11">
        <v>0.99</v>
      </c>
      <c r="D60" s="11">
        <v>0.99</v>
      </c>
      <c r="E60" s="11">
        <v>0.99</v>
      </c>
      <c r="F60" s="11">
        <v>0.99</v>
      </c>
      <c r="G60" s="11">
        <v>0.99</v>
      </c>
      <c r="H60" s="11">
        <v>0.99</v>
      </c>
      <c r="I60" s="11">
        <v>0.99</v>
      </c>
      <c r="J60" s="11">
        <v>1</v>
      </c>
      <c r="K60" s="11">
        <v>0.99</v>
      </c>
      <c r="L60" s="11">
        <v>0.99</v>
      </c>
      <c r="M60" s="11">
        <v>0.99</v>
      </c>
      <c r="N60" s="8"/>
      <c r="O60" s="8"/>
      <c r="P60" s="8"/>
      <c r="Q60" s="8"/>
      <c r="R60" s="8"/>
      <c r="S60" s="8"/>
      <c r="T60" s="8"/>
      <c r="U60" s="8"/>
      <c r="V60" s="8"/>
      <c r="W60" s="8"/>
      <c r="X60" s="8"/>
    </row>
    <row r="61" spans="2:24" x14ac:dyDescent="0.45">
      <c r="B61" s="68" t="s">
        <v>68</v>
      </c>
      <c r="C61" s="11">
        <v>1.02</v>
      </c>
      <c r="D61" s="11">
        <v>1.02</v>
      </c>
      <c r="E61" s="11">
        <v>1.02</v>
      </c>
      <c r="F61" s="11">
        <v>1.03</v>
      </c>
      <c r="G61" s="11">
        <v>0.94</v>
      </c>
      <c r="H61" s="11">
        <v>0.89</v>
      </c>
      <c r="I61" s="11">
        <v>0.86</v>
      </c>
      <c r="J61" s="11">
        <v>0.92</v>
      </c>
      <c r="K61" s="11">
        <v>0.9</v>
      </c>
      <c r="L61" s="11">
        <v>0.88</v>
      </c>
      <c r="M61" s="11">
        <v>0.86</v>
      </c>
      <c r="N61" s="8"/>
      <c r="O61" s="8"/>
      <c r="P61" s="8"/>
      <c r="Q61" s="8"/>
      <c r="R61" s="8"/>
      <c r="S61" s="8"/>
      <c r="T61" s="8"/>
      <c r="U61" s="8"/>
      <c r="V61" s="8"/>
      <c r="W61" s="8"/>
      <c r="X61" s="8"/>
    </row>
    <row r="62" spans="2:24" x14ac:dyDescent="0.45">
      <c r="B62" s="68" t="s">
        <v>69</v>
      </c>
      <c r="C62" s="11">
        <v>1.1499999999999999</v>
      </c>
      <c r="D62" s="11">
        <v>1.1499999999999999</v>
      </c>
      <c r="E62" s="11">
        <v>1.1499999999999999</v>
      </c>
      <c r="F62" s="11">
        <v>1.18</v>
      </c>
      <c r="G62" s="11">
        <v>1.06</v>
      </c>
      <c r="H62" s="11">
        <v>1.01</v>
      </c>
      <c r="I62" s="11">
        <v>0.99</v>
      </c>
      <c r="J62" s="11">
        <v>1.01</v>
      </c>
      <c r="K62" s="11">
        <v>1.01</v>
      </c>
      <c r="L62" s="11">
        <v>1.01</v>
      </c>
      <c r="M62" s="11">
        <v>0.99</v>
      </c>
      <c r="N62" s="8"/>
      <c r="O62" s="8"/>
      <c r="P62" s="8"/>
      <c r="Q62" s="8"/>
      <c r="R62" s="8"/>
      <c r="S62" s="8"/>
      <c r="T62" s="8"/>
      <c r="U62" s="8"/>
      <c r="V62" s="8"/>
      <c r="W62" s="8"/>
      <c r="X62" s="8"/>
    </row>
    <row r="63" spans="2:24" x14ac:dyDescent="0.45">
      <c r="B63" s="68" t="s">
        <v>70</v>
      </c>
      <c r="C63" s="11">
        <v>1.02</v>
      </c>
      <c r="D63" s="11">
        <v>1.02</v>
      </c>
      <c r="E63" s="11">
        <v>1.02</v>
      </c>
      <c r="F63" s="11">
        <v>1.03</v>
      </c>
      <c r="G63" s="11">
        <v>0.94</v>
      </c>
      <c r="H63" s="11">
        <v>0.89</v>
      </c>
      <c r="I63" s="11">
        <v>0.86</v>
      </c>
      <c r="J63" s="11">
        <v>0.92</v>
      </c>
      <c r="K63" s="11">
        <v>0.9</v>
      </c>
      <c r="L63" s="11">
        <v>0.88</v>
      </c>
      <c r="M63" s="11">
        <v>0.86</v>
      </c>
      <c r="N63" s="8"/>
      <c r="O63" s="8"/>
      <c r="P63" s="8"/>
      <c r="Q63" s="8"/>
      <c r="R63" s="8"/>
      <c r="S63" s="8"/>
      <c r="T63" s="8"/>
      <c r="U63" s="8"/>
      <c r="V63" s="8"/>
      <c r="W63" s="8"/>
      <c r="X63" s="8"/>
    </row>
    <row r="64" spans="2:24" x14ac:dyDescent="0.45">
      <c r="B64" s="68" t="s">
        <v>71</v>
      </c>
      <c r="C64" s="11">
        <v>1</v>
      </c>
      <c r="D64" s="11">
        <v>1</v>
      </c>
      <c r="E64" s="11">
        <v>1</v>
      </c>
      <c r="F64" s="11">
        <v>1</v>
      </c>
      <c r="G64" s="11">
        <v>0.94</v>
      </c>
      <c r="H64" s="11">
        <v>0.9</v>
      </c>
      <c r="I64" s="11">
        <v>0.88</v>
      </c>
      <c r="J64" s="11">
        <v>0.93</v>
      </c>
      <c r="K64" s="11">
        <v>0.91</v>
      </c>
      <c r="L64" s="11">
        <v>0.9</v>
      </c>
      <c r="M64" s="11">
        <v>0.88</v>
      </c>
      <c r="N64" s="8"/>
      <c r="O64" s="8"/>
      <c r="P64" s="8"/>
      <c r="Q64" s="8"/>
      <c r="R64" s="8"/>
      <c r="S64" s="8"/>
      <c r="T64" s="8"/>
      <c r="U64" s="8"/>
      <c r="V64" s="8"/>
      <c r="W64" s="8"/>
      <c r="X64" s="8"/>
    </row>
    <row r="65" spans="2:24" x14ac:dyDescent="0.45">
      <c r="B65" s="68" t="s">
        <v>72</v>
      </c>
      <c r="C65" s="11">
        <v>1.08</v>
      </c>
      <c r="D65" s="11">
        <v>1.0900000000000001</v>
      </c>
      <c r="E65" s="11">
        <v>1.0900000000000001</v>
      </c>
      <c r="F65" s="11">
        <v>1.1000000000000001</v>
      </c>
      <c r="G65" s="11">
        <v>1.01</v>
      </c>
      <c r="H65" s="11">
        <v>0.95</v>
      </c>
      <c r="I65" s="11">
        <v>0.93</v>
      </c>
      <c r="J65" s="11">
        <v>0.97</v>
      </c>
      <c r="K65" s="11">
        <v>0.96</v>
      </c>
      <c r="L65" s="11">
        <v>0.95</v>
      </c>
      <c r="M65" s="11">
        <v>0.93</v>
      </c>
      <c r="N65" s="8"/>
      <c r="O65" s="8"/>
      <c r="P65" s="8"/>
      <c r="Q65" s="8"/>
      <c r="R65" s="8"/>
      <c r="S65" s="8"/>
      <c r="T65" s="8"/>
      <c r="U65" s="8"/>
      <c r="V65" s="8"/>
      <c r="W65" s="8"/>
      <c r="X65" s="8"/>
    </row>
    <row r="66" spans="2:24" x14ac:dyDescent="0.45">
      <c r="B66" s="68" t="s">
        <v>73</v>
      </c>
      <c r="C66" s="11">
        <v>1.08</v>
      </c>
      <c r="D66" s="11">
        <v>1.08</v>
      </c>
      <c r="E66" s="11">
        <v>1.08</v>
      </c>
      <c r="F66" s="11">
        <v>1.1000000000000001</v>
      </c>
      <c r="G66" s="11">
        <v>1</v>
      </c>
      <c r="H66" s="11">
        <v>0.94</v>
      </c>
      <c r="I66" s="11">
        <v>0.91</v>
      </c>
      <c r="J66" s="11">
        <v>0.96</v>
      </c>
      <c r="K66" s="11">
        <v>0.94</v>
      </c>
      <c r="L66" s="11">
        <v>0.94</v>
      </c>
      <c r="M66" s="11">
        <v>0.92</v>
      </c>
      <c r="N66" s="8"/>
      <c r="O66" s="8"/>
      <c r="P66" s="8"/>
      <c r="Q66" s="8"/>
      <c r="R66" s="8"/>
      <c r="S66" s="8"/>
      <c r="T66" s="8"/>
      <c r="U66" s="8"/>
      <c r="V66" s="8"/>
      <c r="W66" s="8"/>
      <c r="X66" s="8"/>
    </row>
    <row r="67" spans="2:24" x14ac:dyDescent="0.45">
      <c r="B67" s="68" t="s">
        <v>74</v>
      </c>
      <c r="C67" s="11">
        <v>1.08</v>
      </c>
      <c r="D67" s="11">
        <v>1.0900000000000001</v>
      </c>
      <c r="E67" s="11">
        <v>1.0900000000000001</v>
      </c>
      <c r="F67" s="11">
        <v>1.1000000000000001</v>
      </c>
      <c r="G67" s="11">
        <v>1</v>
      </c>
      <c r="H67" s="11">
        <v>0.95</v>
      </c>
      <c r="I67" s="11">
        <v>0.92</v>
      </c>
      <c r="J67" s="11">
        <v>0.96</v>
      </c>
      <c r="K67" s="11">
        <v>0.95</v>
      </c>
      <c r="L67" s="11">
        <v>0.94</v>
      </c>
      <c r="M67" s="11">
        <v>0.93</v>
      </c>
      <c r="N67" s="8"/>
      <c r="O67" s="8"/>
      <c r="P67" s="8"/>
      <c r="Q67" s="8"/>
      <c r="R67" s="8"/>
      <c r="S67" s="8"/>
      <c r="T67" s="8"/>
      <c r="U67" s="8"/>
      <c r="V67" s="8"/>
      <c r="W67" s="8"/>
      <c r="X67" s="8"/>
    </row>
    <row r="68" spans="2:24" x14ac:dyDescent="0.45">
      <c r="B68" s="68" t="s">
        <v>75</v>
      </c>
      <c r="C68" s="11">
        <v>1.04</v>
      </c>
      <c r="D68" s="11">
        <v>1.05</v>
      </c>
      <c r="E68" s="11">
        <v>1.05</v>
      </c>
      <c r="F68" s="11">
        <v>1.06</v>
      </c>
      <c r="G68" s="11">
        <v>0.98</v>
      </c>
      <c r="H68" s="11">
        <v>0.93</v>
      </c>
      <c r="I68" s="11">
        <v>0.91</v>
      </c>
      <c r="J68" s="11">
        <v>0.95</v>
      </c>
      <c r="K68" s="11">
        <v>0.94</v>
      </c>
      <c r="L68" s="11">
        <v>0.93</v>
      </c>
      <c r="M68" s="11">
        <v>0.91</v>
      </c>
      <c r="N68" s="8"/>
      <c r="O68" s="8"/>
      <c r="P68" s="8"/>
      <c r="Q68" s="8"/>
      <c r="R68" s="8"/>
      <c r="S68" s="8"/>
      <c r="T68" s="8"/>
      <c r="U68" s="8"/>
      <c r="V68" s="8"/>
      <c r="W68" s="8"/>
      <c r="X68" s="8"/>
    </row>
    <row r="69" spans="2:24" x14ac:dyDescent="0.45">
      <c r="B69" s="68" t="s">
        <v>76</v>
      </c>
      <c r="C69" s="11">
        <v>1.05</v>
      </c>
      <c r="D69" s="11">
        <v>1.05</v>
      </c>
      <c r="E69" s="11">
        <v>1.05</v>
      </c>
      <c r="F69" s="11">
        <v>1.06</v>
      </c>
      <c r="G69" s="11">
        <v>0.98</v>
      </c>
      <c r="H69" s="11">
        <v>0.93</v>
      </c>
      <c r="I69" s="11">
        <v>0.91</v>
      </c>
      <c r="J69" s="11">
        <v>0.95</v>
      </c>
      <c r="K69" s="11">
        <v>0.94</v>
      </c>
      <c r="L69" s="11">
        <v>0.93</v>
      </c>
      <c r="M69" s="11">
        <v>0.91</v>
      </c>
      <c r="N69" s="8"/>
      <c r="O69" s="8"/>
      <c r="P69" s="8"/>
      <c r="Q69" s="8"/>
      <c r="R69" s="8"/>
      <c r="S69" s="8"/>
      <c r="T69" s="8"/>
      <c r="U69" s="8"/>
      <c r="V69" s="8"/>
      <c r="W69" s="8"/>
      <c r="X69" s="8"/>
    </row>
    <row r="70" spans="2:24" x14ac:dyDescent="0.45">
      <c r="B70" s="68" t="s">
        <v>77</v>
      </c>
      <c r="C70" s="11">
        <v>1.01</v>
      </c>
      <c r="D70" s="11">
        <v>1.01</v>
      </c>
      <c r="E70" s="11">
        <v>1.01</v>
      </c>
      <c r="F70" s="11">
        <v>1.01</v>
      </c>
      <c r="G70" s="11">
        <v>0.97</v>
      </c>
      <c r="H70" s="11">
        <v>0.93</v>
      </c>
      <c r="I70" s="11">
        <v>0.92</v>
      </c>
      <c r="J70" s="11">
        <v>0.95</v>
      </c>
      <c r="K70" s="11">
        <v>0.94</v>
      </c>
      <c r="L70" s="11">
        <v>0.93</v>
      </c>
      <c r="M70" s="11">
        <v>0.92</v>
      </c>
      <c r="N70" s="8"/>
      <c r="O70" s="8"/>
      <c r="P70" s="8"/>
      <c r="Q70" s="8"/>
      <c r="R70" s="8"/>
      <c r="S70" s="8"/>
      <c r="T70" s="8"/>
      <c r="U70" s="8"/>
      <c r="V70" s="8"/>
      <c r="W70" s="8"/>
      <c r="X70" s="8"/>
    </row>
    <row r="71" spans="2:24" x14ac:dyDescent="0.45">
      <c r="B71" s="68" t="s">
        <v>78</v>
      </c>
      <c r="C71" s="11">
        <v>1.04</v>
      </c>
      <c r="D71" s="11">
        <v>1.05</v>
      </c>
      <c r="E71" s="11">
        <v>1.05</v>
      </c>
      <c r="F71" s="11">
        <v>1.06</v>
      </c>
      <c r="G71" s="11">
        <v>0.97</v>
      </c>
      <c r="H71" s="11">
        <v>0.92</v>
      </c>
      <c r="I71" s="11">
        <v>0.89</v>
      </c>
      <c r="J71" s="11">
        <v>0.94</v>
      </c>
      <c r="K71" s="11">
        <v>0.93</v>
      </c>
      <c r="L71" s="11">
        <v>0.91</v>
      </c>
      <c r="M71" s="11">
        <v>0.89</v>
      </c>
      <c r="N71" s="8"/>
      <c r="O71" s="8"/>
      <c r="P71" s="8"/>
      <c r="Q71" s="8"/>
      <c r="R71" s="8"/>
      <c r="S71" s="8"/>
      <c r="T71" s="8"/>
      <c r="U71" s="8"/>
      <c r="V71" s="8"/>
      <c r="W71" s="8"/>
      <c r="X71" s="8"/>
    </row>
    <row r="72" spans="2:24" x14ac:dyDescent="0.45">
      <c r="B72" s="68" t="s">
        <v>79</v>
      </c>
      <c r="C72" s="11">
        <v>1</v>
      </c>
      <c r="D72" s="11">
        <v>1.01</v>
      </c>
      <c r="E72" s="11">
        <v>1.01</v>
      </c>
      <c r="F72" s="11">
        <v>1.01</v>
      </c>
      <c r="G72" s="11">
        <v>0.94</v>
      </c>
      <c r="H72" s="11">
        <v>0.89</v>
      </c>
      <c r="I72" s="11">
        <v>0.86</v>
      </c>
      <c r="J72" s="11">
        <v>0.92</v>
      </c>
      <c r="K72" s="11">
        <v>0.89</v>
      </c>
      <c r="L72" s="11">
        <v>0.88</v>
      </c>
      <c r="M72" s="11">
        <v>0.86</v>
      </c>
      <c r="N72" s="8"/>
      <c r="O72" s="8"/>
      <c r="P72" s="8"/>
      <c r="Q72" s="8"/>
      <c r="R72" s="8"/>
      <c r="S72" s="8"/>
      <c r="T72" s="8"/>
      <c r="U72" s="8"/>
      <c r="V72" s="8"/>
      <c r="W72" s="8"/>
      <c r="X72" s="8"/>
    </row>
    <row r="73" spans="2:24" x14ac:dyDescent="0.45">
      <c r="B73" s="68" t="s">
        <v>80</v>
      </c>
      <c r="C73" s="11">
        <v>1</v>
      </c>
      <c r="D73" s="11">
        <v>1</v>
      </c>
      <c r="E73" s="11">
        <v>1</v>
      </c>
      <c r="F73" s="11">
        <v>0.99</v>
      </c>
      <c r="G73" s="11">
        <v>1.1299999999999999</v>
      </c>
      <c r="H73" s="11">
        <v>1.22</v>
      </c>
      <c r="I73" s="11">
        <v>1.27</v>
      </c>
      <c r="J73" s="11">
        <v>1.1599999999999999</v>
      </c>
      <c r="K73" s="11">
        <v>1.2</v>
      </c>
      <c r="L73" s="11">
        <v>1.23</v>
      </c>
      <c r="M73" s="11">
        <v>1.27</v>
      </c>
      <c r="N73" s="8"/>
      <c r="O73" s="8"/>
      <c r="P73" s="8"/>
      <c r="Q73" s="8"/>
      <c r="R73" s="8"/>
      <c r="S73" s="8"/>
      <c r="T73" s="8"/>
      <c r="U73" s="8"/>
      <c r="V73" s="8"/>
      <c r="W73" s="8"/>
      <c r="X73" s="8"/>
    </row>
    <row r="74" spans="2:24" x14ac:dyDescent="0.45">
      <c r="B74" s="68" t="s">
        <v>81</v>
      </c>
      <c r="C74" s="11">
        <v>1.03</v>
      </c>
      <c r="D74" s="11">
        <v>1.03</v>
      </c>
      <c r="E74" s="11">
        <v>1.03</v>
      </c>
      <c r="F74" s="11">
        <v>1.02</v>
      </c>
      <c r="G74" s="11">
        <v>1.06</v>
      </c>
      <c r="H74" s="11">
        <v>1.1100000000000001</v>
      </c>
      <c r="I74" s="11">
        <v>1.1399999999999999</v>
      </c>
      <c r="J74" s="11">
        <v>1.08</v>
      </c>
      <c r="K74" s="11">
        <v>1.1000000000000001</v>
      </c>
      <c r="L74" s="11">
        <v>1.1200000000000001</v>
      </c>
      <c r="M74" s="11">
        <v>1.1200000000000001</v>
      </c>
      <c r="N74" s="8"/>
      <c r="O74" s="8"/>
      <c r="P74" s="8"/>
      <c r="Q74" s="8"/>
      <c r="R74" s="8"/>
      <c r="S74" s="8"/>
      <c r="T74" s="8"/>
      <c r="U74" s="8"/>
      <c r="V74" s="8"/>
      <c r="W74" s="8"/>
      <c r="X74" s="8"/>
    </row>
    <row r="75" spans="2:24" x14ac:dyDescent="0.45">
      <c r="B75" s="68" t="s">
        <v>82</v>
      </c>
      <c r="C75" s="11">
        <v>0.99</v>
      </c>
      <c r="D75" s="11">
        <v>0.99</v>
      </c>
      <c r="E75" s="11">
        <v>0.99</v>
      </c>
      <c r="F75" s="11">
        <v>0.98</v>
      </c>
      <c r="G75" s="11">
        <v>1.07</v>
      </c>
      <c r="H75" s="11">
        <v>1.1299999999999999</v>
      </c>
      <c r="I75" s="11">
        <v>1.1599999999999999</v>
      </c>
      <c r="J75" s="11">
        <v>1.0900000000000001</v>
      </c>
      <c r="K75" s="11">
        <v>1.1200000000000001</v>
      </c>
      <c r="L75" s="11">
        <v>1.1399999999999999</v>
      </c>
      <c r="M75" s="11">
        <v>1.1599999999999999</v>
      </c>
      <c r="N75" s="8"/>
      <c r="O75" s="8"/>
      <c r="P75" s="8"/>
      <c r="Q75" s="8"/>
      <c r="R75" s="8"/>
      <c r="S75" s="8"/>
      <c r="T75" s="8"/>
      <c r="U75" s="8"/>
      <c r="V75" s="8"/>
      <c r="W75" s="8"/>
      <c r="X75" s="8"/>
    </row>
    <row r="76" spans="2:24" x14ac:dyDescent="0.45">
      <c r="B76" s="68" t="s">
        <v>83</v>
      </c>
      <c r="C76" s="9">
        <v>0.97</v>
      </c>
      <c r="D76" s="9">
        <v>0.97</v>
      </c>
      <c r="E76" s="9">
        <v>0.97</v>
      </c>
      <c r="F76" s="9">
        <v>0.97</v>
      </c>
      <c r="G76" s="9">
        <v>0.96</v>
      </c>
      <c r="H76" s="9">
        <v>0.94</v>
      </c>
      <c r="I76" s="9">
        <v>0.94</v>
      </c>
      <c r="J76" s="9">
        <v>0.96</v>
      </c>
      <c r="K76" s="9">
        <v>0.95</v>
      </c>
      <c r="L76" s="9">
        <v>0.94</v>
      </c>
      <c r="M76" s="9">
        <v>0.94</v>
      </c>
      <c r="N76" s="8"/>
      <c r="O76" s="8"/>
      <c r="P76" s="8"/>
      <c r="Q76" s="8"/>
      <c r="R76" s="8"/>
      <c r="S76" s="8"/>
      <c r="T76" s="8"/>
      <c r="U76" s="8"/>
      <c r="V76" s="8"/>
      <c r="W76" s="8"/>
      <c r="X76" s="8"/>
    </row>
    <row r="77" spans="2:24" x14ac:dyDescent="0.45">
      <c r="B77" s="68" t="s">
        <v>84</v>
      </c>
      <c r="C77" s="9">
        <v>1.01</v>
      </c>
      <c r="D77" s="9">
        <v>1.01</v>
      </c>
      <c r="E77" s="9">
        <v>1.01</v>
      </c>
      <c r="F77" s="9">
        <v>1.01</v>
      </c>
      <c r="G77" s="9">
        <v>0.96</v>
      </c>
      <c r="H77" s="9">
        <v>0.92</v>
      </c>
      <c r="I77" s="9">
        <v>0.91</v>
      </c>
      <c r="J77" s="9">
        <v>0.94</v>
      </c>
      <c r="K77" s="9">
        <v>0.93</v>
      </c>
      <c r="L77" s="9">
        <v>0.92</v>
      </c>
      <c r="M77" s="9">
        <v>0.91</v>
      </c>
      <c r="N77" s="8"/>
      <c r="O77" s="8"/>
      <c r="P77" s="8"/>
      <c r="Q77" s="8"/>
      <c r="R77" s="8"/>
      <c r="S77" s="8"/>
      <c r="T77" s="8"/>
      <c r="U77" s="8"/>
      <c r="V77" s="8"/>
      <c r="W77" s="8"/>
      <c r="X77" s="8"/>
    </row>
    <row r="78" spans="2:24" x14ac:dyDescent="0.45">
      <c r="B78" s="68" t="s">
        <v>85</v>
      </c>
      <c r="C78" s="9">
        <v>1.02</v>
      </c>
      <c r="D78" s="9">
        <v>1.02</v>
      </c>
      <c r="E78" s="9">
        <v>1.02</v>
      </c>
      <c r="F78" s="9">
        <v>1.01</v>
      </c>
      <c r="G78" s="9">
        <v>0.94</v>
      </c>
      <c r="H78" s="9">
        <v>0.91</v>
      </c>
      <c r="I78" s="9">
        <v>0.9</v>
      </c>
      <c r="J78" s="9">
        <v>0.93</v>
      </c>
      <c r="K78" s="9">
        <v>0.92</v>
      </c>
      <c r="L78" s="9">
        <v>0.91</v>
      </c>
      <c r="M78" s="9">
        <v>0.91</v>
      </c>
      <c r="N78" s="8"/>
      <c r="O78" s="8"/>
      <c r="P78" s="8"/>
      <c r="Q78" s="8"/>
      <c r="R78" s="8"/>
      <c r="S78" s="8"/>
      <c r="T78" s="8"/>
      <c r="U78" s="8"/>
      <c r="V78" s="8"/>
      <c r="W78" s="8"/>
      <c r="X78" s="8"/>
    </row>
    <row r="79" spans="2:24" x14ac:dyDescent="0.45">
      <c r="B79" s="68" t="s">
        <v>86</v>
      </c>
      <c r="C79" s="9">
        <v>1.06</v>
      </c>
      <c r="D79" s="9">
        <v>1.06</v>
      </c>
      <c r="E79" s="9">
        <v>1.06</v>
      </c>
      <c r="F79" s="9">
        <v>1.07</v>
      </c>
      <c r="G79" s="9">
        <v>1.05</v>
      </c>
      <c r="H79" s="9">
        <v>1.03</v>
      </c>
      <c r="I79" s="9">
        <v>1.03</v>
      </c>
      <c r="J79" s="9">
        <v>1.04</v>
      </c>
      <c r="K79" s="9">
        <v>1.03</v>
      </c>
      <c r="L79" s="9">
        <v>1.03</v>
      </c>
      <c r="M79" s="9">
        <v>0.98</v>
      </c>
      <c r="N79" s="8"/>
      <c r="O79" s="8"/>
      <c r="P79" s="8"/>
      <c r="Q79" s="8"/>
      <c r="R79" s="8"/>
      <c r="S79" s="8"/>
      <c r="T79" s="8"/>
      <c r="U79" s="8"/>
      <c r="V79" s="8"/>
      <c r="W79" s="8"/>
      <c r="X79" s="8"/>
    </row>
    <row r="80" spans="2:24" x14ac:dyDescent="0.45">
      <c r="B80" s="68" t="s">
        <v>87</v>
      </c>
      <c r="C80" s="9">
        <v>0.97</v>
      </c>
      <c r="D80" s="9">
        <v>0.97</v>
      </c>
      <c r="E80" s="9">
        <v>0.97</v>
      </c>
      <c r="F80" s="9">
        <v>0.97</v>
      </c>
      <c r="G80" s="9">
        <v>0.95</v>
      </c>
      <c r="H80" s="9">
        <v>0.93</v>
      </c>
      <c r="I80" s="9">
        <v>0.91</v>
      </c>
      <c r="J80" s="9">
        <v>0.94</v>
      </c>
      <c r="K80" s="9">
        <v>0.93</v>
      </c>
      <c r="L80" s="9">
        <v>0.92</v>
      </c>
      <c r="M80" s="9">
        <v>0.91</v>
      </c>
      <c r="N80" s="8"/>
      <c r="O80" s="8"/>
      <c r="P80" s="8"/>
      <c r="Q80" s="8"/>
      <c r="R80" s="8"/>
      <c r="S80" s="8"/>
      <c r="T80" s="8"/>
      <c r="U80" s="8"/>
      <c r="V80" s="8"/>
      <c r="W80" s="8"/>
      <c r="X80" s="8"/>
    </row>
    <row r="81" spans="2:24" x14ac:dyDescent="0.45">
      <c r="B81" s="68" t="s">
        <v>88</v>
      </c>
      <c r="C81" s="9">
        <v>0.97</v>
      </c>
      <c r="D81" s="9">
        <v>0.97</v>
      </c>
      <c r="E81" s="9">
        <v>0.97</v>
      </c>
      <c r="F81" s="9">
        <v>0.96</v>
      </c>
      <c r="G81" s="9">
        <v>0.93</v>
      </c>
      <c r="H81" s="9">
        <v>0.91</v>
      </c>
      <c r="I81" s="9">
        <v>0.89</v>
      </c>
      <c r="J81" s="9">
        <v>0.93</v>
      </c>
      <c r="K81" s="9">
        <v>0.91</v>
      </c>
      <c r="L81" s="9">
        <v>0.9</v>
      </c>
      <c r="M81" s="9">
        <v>0.89</v>
      </c>
      <c r="N81" s="8"/>
      <c r="O81" s="8"/>
      <c r="P81" s="8"/>
      <c r="Q81" s="8"/>
      <c r="R81" s="8"/>
      <c r="S81" s="8"/>
      <c r="T81" s="8"/>
      <c r="U81" s="8"/>
      <c r="V81" s="8"/>
      <c r="W81" s="8"/>
      <c r="X81" s="8"/>
    </row>
    <row r="82" spans="2:24" x14ac:dyDescent="0.45">
      <c r="B82" s="68" t="s">
        <v>89</v>
      </c>
      <c r="C82" s="9">
        <v>1.04</v>
      </c>
      <c r="D82" s="9">
        <v>1.05</v>
      </c>
      <c r="E82" s="9">
        <v>1.05</v>
      </c>
      <c r="F82" s="9">
        <v>1.06</v>
      </c>
      <c r="G82" s="9">
        <v>0.96</v>
      </c>
      <c r="H82" s="9">
        <v>0.9</v>
      </c>
      <c r="I82" s="9">
        <v>0.88</v>
      </c>
      <c r="J82" s="9">
        <v>0.93</v>
      </c>
      <c r="K82" s="9">
        <v>0.91</v>
      </c>
      <c r="L82" s="9">
        <v>0.9</v>
      </c>
      <c r="M82" s="9">
        <v>0.88</v>
      </c>
      <c r="N82" s="8"/>
      <c r="O82" s="8"/>
      <c r="P82" s="8"/>
      <c r="Q82" s="8"/>
      <c r="R82" s="8"/>
      <c r="S82" s="8"/>
      <c r="T82" s="8"/>
      <c r="U82" s="8"/>
      <c r="V82" s="8"/>
      <c r="W82" s="8"/>
      <c r="X82" s="8"/>
    </row>
    <row r="83" spans="2:24" x14ac:dyDescent="0.45">
      <c r="B83" s="68" t="s">
        <v>90</v>
      </c>
      <c r="C83" s="9">
        <v>1.04</v>
      </c>
      <c r="D83" s="9">
        <v>1.05</v>
      </c>
      <c r="E83" s="9">
        <v>1.05</v>
      </c>
      <c r="F83" s="9">
        <v>1.06</v>
      </c>
      <c r="G83" s="9">
        <v>0.97</v>
      </c>
      <c r="H83" s="9">
        <v>0.92</v>
      </c>
      <c r="I83" s="9">
        <v>0.89</v>
      </c>
      <c r="J83" s="9">
        <v>0.94</v>
      </c>
      <c r="K83" s="9">
        <v>0.92</v>
      </c>
      <c r="L83" s="9">
        <v>0.91</v>
      </c>
      <c r="M83" s="9">
        <v>0.89</v>
      </c>
      <c r="N83" s="8"/>
      <c r="O83" s="8"/>
      <c r="P83" s="8"/>
      <c r="Q83" s="8"/>
      <c r="R83" s="8"/>
      <c r="S83" s="8"/>
      <c r="T83" s="8"/>
      <c r="U83" s="8"/>
      <c r="V83" s="8"/>
      <c r="W83" s="8"/>
      <c r="X83" s="8"/>
    </row>
    <row r="84" spans="2:24" x14ac:dyDescent="0.45">
      <c r="B84" s="68" t="s">
        <v>91</v>
      </c>
      <c r="C84" s="9">
        <v>1.04</v>
      </c>
      <c r="D84" s="9">
        <v>1.05</v>
      </c>
      <c r="E84" s="9">
        <v>1.05</v>
      </c>
      <c r="F84" s="9">
        <v>1.06</v>
      </c>
      <c r="G84" s="9">
        <v>0.97</v>
      </c>
      <c r="H84" s="9">
        <v>0.92</v>
      </c>
      <c r="I84" s="9">
        <v>0.89</v>
      </c>
      <c r="J84" s="9">
        <v>0.94</v>
      </c>
      <c r="K84" s="9">
        <v>0.93</v>
      </c>
      <c r="L84" s="9">
        <v>0.92</v>
      </c>
      <c r="M84" s="9">
        <v>0.9</v>
      </c>
      <c r="N84" s="8"/>
      <c r="O84" s="8"/>
      <c r="P84" s="8"/>
      <c r="Q84" s="8"/>
      <c r="R84" s="8"/>
      <c r="S84" s="8"/>
      <c r="T84" s="8"/>
      <c r="U84" s="8"/>
      <c r="V84" s="8"/>
      <c r="W84" s="8"/>
      <c r="X84" s="8"/>
    </row>
    <row r="85" spans="2:24" x14ac:dyDescent="0.45">
      <c r="B85" s="68" t="s">
        <v>92</v>
      </c>
      <c r="C85" s="9">
        <v>1.1100000000000001</v>
      </c>
      <c r="D85" s="9">
        <v>1.1200000000000001</v>
      </c>
      <c r="E85" s="9">
        <v>1.1200000000000001</v>
      </c>
      <c r="F85" s="9">
        <v>1.1399999999999999</v>
      </c>
      <c r="G85" s="9">
        <v>1.05</v>
      </c>
      <c r="H85" s="9">
        <v>1</v>
      </c>
      <c r="I85" s="9">
        <v>0.99</v>
      </c>
      <c r="J85" s="9">
        <v>1.01</v>
      </c>
      <c r="K85" s="9">
        <v>1.01</v>
      </c>
      <c r="L85" s="9">
        <v>1</v>
      </c>
      <c r="M85" s="9">
        <v>0.99</v>
      </c>
      <c r="N85" s="8"/>
      <c r="O85" s="8"/>
      <c r="P85" s="8"/>
      <c r="Q85" s="8"/>
      <c r="R85" s="8"/>
      <c r="S85" s="8"/>
      <c r="T85" s="8"/>
      <c r="U85" s="8"/>
      <c r="V85" s="8"/>
      <c r="W85" s="8"/>
      <c r="X85" s="8"/>
    </row>
    <row r="86" spans="2:24" x14ac:dyDescent="0.45">
      <c r="B86" s="68" t="s">
        <v>93</v>
      </c>
      <c r="C86" s="9">
        <v>1.07</v>
      </c>
      <c r="D86" s="9">
        <v>1.07</v>
      </c>
      <c r="E86" s="9">
        <v>1.07</v>
      </c>
      <c r="F86" s="9">
        <v>1.08</v>
      </c>
      <c r="G86" s="9">
        <v>1.01</v>
      </c>
      <c r="H86" s="9">
        <v>0.97</v>
      </c>
      <c r="I86" s="9">
        <v>0.96</v>
      </c>
      <c r="J86" s="9">
        <v>0.98</v>
      </c>
      <c r="K86" s="9">
        <v>0.98</v>
      </c>
      <c r="L86" s="9">
        <v>0.97</v>
      </c>
      <c r="M86" s="9">
        <v>0.96</v>
      </c>
      <c r="N86" s="8"/>
      <c r="O86" s="8"/>
      <c r="P86" s="8"/>
      <c r="Q86" s="8"/>
      <c r="R86" s="8"/>
      <c r="S86" s="8"/>
      <c r="T86" s="8"/>
      <c r="U86" s="8"/>
      <c r="V86" s="8"/>
      <c r="W86" s="8"/>
      <c r="X86" s="8"/>
    </row>
    <row r="87" spans="2:24" x14ac:dyDescent="0.45">
      <c r="B87" s="68" t="s">
        <v>94</v>
      </c>
      <c r="C87" s="9">
        <v>1.07</v>
      </c>
      <c r="D87" s="9">
        <v>1.06</v>
      </c>
      <c r="E87" s="9">
        <v>1.06</v>
      </c>
      <c r="F87" s="9">
        <v>1.07</v>
      </c>
      <c r="G87" s="9">
        <v>1.22</v>
      </c>
      <c r="H87" s="9">
        <v>1.34</v>
      </c>
      <c r="I87" s="9">
        <v>1.42</v>
      </c>
      <c r="J87" s="9">
        <v>1.26</v>
      </c>
      <c r="K87" s="9">
        <v>1.32</v>
      </c>
      <c r="L87" s="9">
        <v>1.36</v>
      </c>
      <c r="M87" s="9">
        <v>1.42</v>
      </c>
      <c r="N87" s="8"/>
      <c r="O87" s="8"/>
      <c r="P87" s="8"/>
      <c r="Q87" s="8"/>
      <c r="R87" s="8"/>
      <c r="S87" s="8"/>
      <c r="T87" s="8"/>
      <c r="U87" s="8"/>
      <c r="V87" s="8"/>
      <c r="W87" s="8"/>
      <c r="X87" s="8"/>
    </row>
    <row r="88" spans="2:24" x14ac:dyDescent="0.45">
      <c r="B88" s="68" t="s">
        <v>95</v>
      </c>
      <c r="C88" s="9">
        <v>1.03</v>
      </c>
      <c r="D88" s="9">
        <v>1.03</v>
      </c>
      <c r="E88" s="9">
        <v>1.03</v>
      </c>
      <c r="F88" s="9">
        <v>1.04</v>
      </c>
      <c r="G88" s="9">
        <v>1.01</v>
      </c>
      <c r="H88" s="9">
        <v>1</v>
      </c>
      <c r="I88" s="9">
        <v>0.99</v>
      </c>
      <c r="J88" s="9">
        <v>1</v>
      </c>
      <c r="K88" s="9">
        <v>1</v>
      </c>
      <c r="L88" s="9">
        <v>1</v>
      </c>
      <c r="M88" s="9">
        <v>0.99</v>
      </c>
      <c r="N88" s="8"/>
      <c r="O88" s="8"/>
      <c r="P88" s="8"/>
      <c r="Q88" s="8"/>
      <c r="R88" s="8"/>
      <c r="S88" s="8"/>
      <c r="T88" s="8"/>
      <c r="U88" s="8"/>
      <c r="V88" s="8"/>
      <c r="W88" s="8"/>
      <c r="X88" s="8"/>
    </row>
    <row r="89" spans="2:24" x14ac:dyDescent="0.45">
      <c r="B89" s="68" t="s">
        <v>96</v>
      </c>
      <c r="C89" s="9">
        <v>1.04</v>
      </c>
      <c r="D89" s="9">
        <v>1.04</v>
      </c>
      <c r="E89" s="9">
        <v>1.04</v>
      </c>
      <c r="F89" s="9">
        <v>1.04</v>
      </c>
      <c r="G89" s="9">
        <v>1.04</v>
      </c>
      <c r="H89" s="9">
        <v>1.04</v>
      </c>
      <c r="I89" s="9">
        <v>1.05</v>
      </c>
      <c r="J89" s="9">
        <v>1.03</v>
      </c>
      <c r="K89" s="9">
        <v>1.04</v>
      </c>
      <c r="L89" s="9">
        <v>1.04</v>
      </c>
      <c r="M89" s="9">
        <v>1.05</v>
      </c>
      <c r="N89" s="8"/>
      <c r="O89" s="8"/>
      <c r="P89" s="8"/>
      <c r="Q89" s="8"/>
      <c r="R89" s="8"/>
      <c r="S89" s="8"/>
      <c r="T89" s="8"/>
      <c r="U89" s="8"/>
      <c r="V89" s="8"/>
      <c r="W89" s="8"/>
      <c r="X89" s="8"/>
    </row>
    <row r="90" spans="2:24" x14ac:dyDescent="0.45">
      <c r="B90" s="68" t="s">
        <v>97</v>
      </c>
      <c r="C90" s="9">
        <v>1.08</v>
      </c>
      <c r="D90" s="9">
        <v>1.08</v>
      </c>
      <c r="E90" s="9">
        <v>1.08</v>
      </c>
      <c r="F90" s="9">
        <v>1.0900000000000001</v>
      </c>
      <c r="G90" s="9">
        <v>1.06</v>
      </c>
      <c r="H90" s="9">
        <v>1.06</v>
      </c>
      <c r="I90" s="9">
        <v>1.06</v>
      </c>
      <c r="J90" s="9">
        <v>1.05</v>
      </c>
      <c r="K90" s="9">
        <v>1.05</v>
      </c>
      <c r="L90" s="9">
        <v>1.06</v>
      </c>
      <c r="M90" s="9">
        <v>1.06</v>
      </c>
      <c r="N90" s="8"/>
      <c r="O90" s="8"/>
      <c r="P90" s="8"/>
      <c r="Q90" s="8"/>
      <c r="R90" s="8"/>
      <c r="S90" s="8"/>
      <c r="T90" s="8"/>
      <c r="U90" s="8"/>
      <c r="V90" s="8"/>
      <c r="W90" s="8"/>
      <c r="X90" s="8"/>
    </row>
    <row r="91" spans="2:24" x14ac:dyDescent="0.45">
      <c r="B91" s="68" t="s">
        <v>98</v>
      </c>
      <c r="C91" s="9">
        <v>1.03</v>
      </c>
      <c r="D91" s="9">
        <v>1.03</v>
      </c>
      <c r="E91" s="9">
        <v>1.03</v>
      </c>
      <c r="F91" s="9">
        <v>1.04</v>
      </c>
      <c r="G91" s="9">
        <v>1.03</v>
      </c>
      <c r="H91" s="9">
        <v>1.02</v>
      </c>
      <c r="I91" s="9">
        <v>1.02</v>
      </c>
      <c r="J91" s="9">
        <v>1.02</v>
      </c>
      <c r="K91" s="9">
        <v>1.02</v>
      </c>
      <c r="L91" s="9">
        <v>1.02</v>
      </c>
      <c r="M91" s="9">
        <v>1.02</v>
      </c>
      <c r="N91" s="8"/>
      <c r="O91" s="8"/>
      <c r="P91" s="8"/>
      <c r="Q91" s="8"/>
      <c r="R91" s="8"/>
      <c r="S91" s="8"/>
      <c r="T91" s="8"/>
      <c r="U91" s="8"/>
      <c r="V91" s="8"/>
      <c r="W91" s="8"/>
      <c r="X91" s="8"/>
    </row>
    <row r="92" spans="2:24" x14ac:dyDescent="0.45">
      <c r="B92" s="68" t="s">
        <v>99</v>
      </c>
      <c r="C92" s="9">
        <v>1.2</v>
      </c>
      <c r="D92" s="9">
        <v>1.21</v>
      </c>
      <c r="E92" s="9">
        <v>1.21</v>
      </c>
      <c r="F92" s="9">
        <v>1.24</v>
      </c>
      <c r="G92" s="9">
        <v>1.1200000000000001</v>
      </c>
      <c r="H92" s="9">
        <v>1.07</v>
      </c>
      <c r="I92" s="9">
        <v>1.05</v>
      </c>
      <c r="J92" s="9">
        <v>1.06</v>
      </c>
      <c r="K92" s="9">
        <v>1.06</v>
      </c>
      <c r="L92" s="9">
        <v>1.07</v>
      </c>
      <c r="M92" s="9">
        <v>1.06</v>
      </c>
      <c r="N92" s="8"/>
      <c r="O92" s="8"/>
      <c r="P92" s="8"/>
      <c r="Q92" s="8"/>
      <c r="R92" s="8"/>
      <c r="S92" s="8"/>
      <c r="T92" s="8"/>
      <c r="U92" s="8"/>
      <c r="V92" s="8"/>
      <c r="W92" s="8"/>
      <c r="X92" s="8"/>
    </row>
    <row r="93" spans="2:24" x14ac:dyDescent="0.45">
      <c r="B93" s="68" t="s">
        <v>100</v>
      </c>
      <c r="C93" s="9">
        <v>1.1100000000000001</v>
      </c>
      <c r="D93" s="9">
        <v>1.1100000000000001</v>
      </c>
      <c r="E93" s="9">
        <v>1.1100000000000001</v>
      </c>
      <c r="F93" s="9">
        <v>1.1299999999999999</v>
      </c>
      <c r="G93" s="9">
        <v>1.03</v>
      </c>
      <c r="H93" s="9">
        <v>0.97</v>
      </c>
      <c r="I93" s="9">
        <v>0.95</v>
      </c>
      <c r="J93" s="9">
        <v>0.98</v>
      </c>
      <c r="K93" s="9">
        <v>0.97</v>
      </c>
      <c r="L93" s="9">
        <v>0.97</v>
      </c>
      <c r="M93" s="9">
        <v>0.95</v>
      </c>
      <c r="N93" s="8"/>
      <c r="O93" s="8"/>
      <c r="P93" s="8"/>
      <c r="Q93" s="8"/>
      <c r="R93" s="8"/>
      <c r="S93" s="8"/>
      <c r="T93" s="8"/>
      <c r="U93" s="8"/>
      <c r="V93" s="8"/>
      <c r="W93" s="8"/>
      <c r="X93" s="8"/>
    </row>
    <row r="94" spans="2:24" x14ac:dyDescent="0.45"/>
    <row r="95" spans="2:24" x14ac:dyDescent="0.45"/>
    <row r="96" spans="2:24" x14ac:dyDescent="0.45"/>
  </sheetData>
  <sheetProtection algorithmName="SHA-512" hashValue="JrFDlrnwQJuhwNik9t1g/jmvDsW/bbsTRJbmXlq7TmbUfdTlq4FPFxMpJNvZv8iOgRkFTXBFggE5m23g0paEuw==" saltValue="P9gFwYe6TLy3ZQqjn4Xhlw==" spinCount="100000" sheet="1" selectLockedCells="1"/>
  <autoFilter ref="A5:X9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9"/>
  <sheetViews>
    <sheetView workbookViewId="0">
      <selection activeCell="B7" sqref="B7"/>
    </sheetView>
  </sheetViews>
  <sheetFormatPr defaultColWidth="0" defaultRowHeight="14.25" zeroHeight="1" x14ac:dyDescent="0.45"/>
  <cols>
    <col min="1" max="1" width="9" customWidth="1"/>
    <col min="2" max="2" width="71.3984375" customWidth="1"/>
    <col min="3" max="3" width="10.1328125" bestFit="1" customWidth="1"/>
    <col min="4" max="4" width="2.1328125" customWidth="1"/>
    <col min="5" max="16384" width="9" hidden="1"/>
  </cols>
  <sheetData>
    <row r="1" spans="1:4" x14ac:dyDescent="0.45">
      <c r="A1" s="130" t="s">
        <v>204</v>
      </c>
      <c r="B1" s="130"/>
      <c r="C1" s="130"/>
      <c r="D1" s="110"/>
    </row>
    <row r="2" spans="1:4" x14ac:dyDescent="0.45">
      <c r="A2" s="110"/>
      <c r="B2" s="110"/>
      <c r="C2" s="110"/>
      <c r="D2" s="110"/>
    </row>
    <row r="3" spans="1:4" x14ac:dyDescent="0.45">
      <c r="A3" s="111" t="s">
        <v>205</v>
      </c>
      <c r="B3" s="111" t="s">
        <v>206</v>
      </c>
      <c r="C3" s="111" t="s">
        <v>207</v>
      </c>
      <c r="D3" s="110"/>
    </row>
    <row r="4" spans="1:4" x14ac:dyDescent="0.45">
      <c r="A4" s="119">
        <v>1.1000000000000001</v>
      </c>
      <c r="B4" s="118" t="s">
        <v>218</v>
      </c>
      <c r="C4" s="120">
        <v>44013</v>
      </c>
      <c r="D4" s="110"/>
    </row>
    <row r="5" spans="1:4" s="10" customFormat="1" x14ac:dyDescent="0.45"/>
    <row r="6" spans="1:4" s="10" customFormat="1" x14ac:dyDescent="0.45"/>
    <row r="7" spans="1:4" s="10" customFormat="1" x14ac:dyDescent="0.45"/>
    <row r="8" spans="1:4" s="10" customFormat="1" x14ac:dyDescent="0.45"/>
    <row r="9" spans="1:4" x14ac:dyDescent="0.45"/>
  </sheetData>
  <sheetProtection algorithmName="SHA-512" hashValue="dzmwSM1yTmDPzeLTC6Ru3J+UMk1kbYYEHtUpOy6jkaHwTV1g0ZUetvsUKGDsdJlbK2dkqZ9wp/1IkKlZIhIaEA==" saltValue="pZDu4+XqGYjvHwCQ19R2+w==" spinCount="100000" sheet="1" objects="1" scenarios="1" selectLockedCells="1"/>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Results</vt:lpstr>
      <vt:lpstr>Base Prices</vt:lpstr>
      <vt:lpstr>Location Factors</vt:lpstr>
      <vt:lpstr>Version</vt:lpstr>
      <vt:lpstr>Group1</vt:lpstr>
      <vt:lpstr>Group2</vt:lpstr>
      <vt:lpstr>Group3</vt:lpstr>
      <vt:lpstr>II</vt:lpstr>
      <vt:lpstr>IM</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Vincent</dc:creator>
  <cp:lastModifiedBy>Rundle, Vincent</cp:lastModifiedBy>
  <dcterms:created xsi:type="dcterms:W3CDTF">2019-08-16T01:05:16Z</dcterms:created>
  <dcterms:modified xsi:type="dcterms:W3CDTF">2020-06-09T03:32:09Z</dcterms:modified>
</cp:coreProperties>
</file>