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ecured\Price_Regulation_Unit\Price Controls\2. Deployment\SDA\Current\Small Adj\"/>
    </mc:Choice>
  </mc:AlternateContent>
  <workbookProtection workbookAlgorithmName="SHA-512" workbookHashValue="JX2tQhwwg57GHyQwQHoFQWVJZO44M2CkM5Zi4b3+w9bvz/RSZy9ofTUZbx4APYdtmkUN0RK8jgp/H/e7Eu6WVw==" workbookSaltValue="Wp7waXOMsJtS+LA8G0Lv6w==" workbookSpinCount="100000" lockStructure="1"/>
  <bookViews>
    <workbookView xWindow="0" yWindow="0" windowWidth="28800" windowHeight="11610"/>
  </bookViews>
  <sheets>
    <sheet name="Results" sheetId="3" r:id="rId1"/>
    <sheet name="Base Prices" sheetId="2" r:id="rId2"/>
    <sheet name="Location Factors" sheetId="1" r:id="rId3"/>
    <sheet name="Version" sheetId="4" r:id="rId4"/>
  </sheets>
  <externalReferences>
    <externalReference r:id="rId5"/>
  </externalReferences>
  <definedNames>
    <definedName name="_xlnm._FilterDatabase" localSheetId="1" hidden="1">'Base Prices'!$A$2:$R$2</definedName>
    <definedName name="_xlnm._FilterDatabase" localSheetId="2" hidden="1">'Location Factors'!$A$5:$X$93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K17" i="3"/>
  <c r="K16" i="3"/>
  <c r="K10" i="3"/>
  <c r="K12" i="3" s="1"/>
  <c r="K22" i="3" l="1"/>
  <c r="H24" i="3" s="1"/>
  <c r="K32" i="3"/>
  <c r="H34" i="3" s="1"/>
  <c r="H30" i="3"/>
  <c r="H19" i="3"/>
  <c r="K18" i="3" s="1"/>
  <c r="H20" i="3" s="1"/>
  <c r="H17" i="3"/>
  <c r="H14" i="3"/>
  <c r="K14" i="3" s="1"/>
  <c r="H23" i="3"/>
  <c r="H47" i="3"/>
  <c r="H26" i="3" l="1"/>
  <c r="H36" i="3" s="1"/>
</calcChain>
</file>

<file path=xl/sharedStrings.xml><?xml version="1.0" encoding="utf-8"?>
<sst xmlns="http://schemas.openxmlformats.org/spreadsheetml/2006/main" count="386" uniqueCount="221">
  <si>
    <t>Specialist Disability Accommodation</t>
  </si>
  <si>
    <t>Location Factors</t>
  </si>
  <si>
    <t>Apartment, 1 bedroom, 1 resident</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</si>
  <si>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</si>
  <si>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</si>
  <si>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</si>
  <si>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</si>
  <si>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</si>
  <si>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</si>
  <si>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</si>
  <si>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</si>
  <si>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</si>
  <si>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</si>
  <si>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</si>
  <si>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</si>
  <si>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</si>
  <si>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</si>
  <si>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</si>
  <si>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</si>
  <si>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</si>
  <si>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</si>
  <si>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</si>
  <si>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</si>
  <si>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</si>
  <si>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</si>
  <si>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</si>
  <si>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</si>
  <si>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</si>
  <si>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</si>
  <si>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</si>
  <si>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</si>
  <si>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</si>
  <si>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</si>
  <si>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</si>
  <si>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</si>
  <si>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</si>
  <si>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</si>
  <si>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</si>
  <si>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</si>
  <si>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</si>
  <si>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</si>
  <si>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</si>
  <si>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</si>
  <si>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</si>
  <si>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</si>
  <si>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</si>
  <si>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</si>
  <si>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</si>
  <si>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</si>
  <si>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</si>
  <si>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</si>
  <si>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</si>
  <si>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</si>
  <si>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</si>
  <si>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</si>
  <si>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</si>
  <si>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</si>
  <si>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</si>
  <si>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</si>
  <si>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</si>
  <si>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</si>
  <si>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</si>
  <si>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</si>
  <si>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</si>
  <si>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</si>
  <si>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</si>
  <si>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</si>
  <si>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</si>
  <si>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</si>
  <si>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</si>
  <si>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</si>
  <si>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</si>
  <si>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</si>
  <si>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</si>
  <si>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</si>
  <si>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</si>
  <si>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</si>
  <si>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</si>
  <si>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</si>
  <si>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</si>
  <si>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</si>
  <si>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</si>
  <si>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</si>
  <si>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</si>
  <si>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</si>
  <si>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</si>
  <si>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</si>
  <si>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</si>
  <si>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</si>
  <si>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</si>
  <si>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</si>
  <si>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</si>
  <si>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</si>
  <si>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</si>
  <si>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</si>
  <si>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</si>
  <si>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</si>
  <si>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</si>
  <si>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</si>
  <si>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</si>
  <si>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</si>
  <si>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Annual Base Price Per Participant</t>
  </si>
  <si>
    <r>
      <t xml:space="preserve">Annual Base Price Per Participant for NEW BUILDS </t>
    </r>
    <r>
      <rPr>
        <b/>
        <u/>
        <sz val="9"/>
        <color theme="0"/>
        <rFont val="Calibri"/>
        <family val="2"/>
      </rPr>
      <t>excluding</t>
    </r>
    <r>
      <rPr>
        <b/>
        <sz val="9"/>
        <color theme="0"/>
        <rFont val="Calibri"/>
        <family val="2"/>
        <scheme val="minor"/>
      </rPr>
      <t xml:space="preserve"> reasonable rent contribution ($ 2019/20)</t>
    </r>
  </si>
  <si>
    <t>Dwelling category</t>
  </si>
  <si>
    <t>Number of residents</t>
  </si>
  <si>
    <t>Basic</t>
  </si>
  <si>
    <t>Improved liveability</t>
  </si>
  <si>
    <t>Fully accessible</t>
  </si>
  <si>
    <t>Robust</t>
  </si>
  <si>
    <t>High Physical Support</t>
  </si>
  <si>
    <t>Innovation</t>
  </si>
  <si>
    <t>No OOA</t>
  </si>
  <si>
    <t>With OOA</t>
  </si>
  <si>
    <t>+1 Room</t>
  </si>
  <si>
    <t>New Build</t>
  </si>
  <si>
    <t>Funded as trials and/or new design categories added over time.</t>
  </si>
  <si>
    <t>Villa/Duplex/Townhouse, 2 residents</t>
  </si>
  <si>
    <t>Villa/Duplex/Townhouse, 3 residents</t>
  </si>
  <si>
    <t>Group Home, 4 residents</t>
  </si>
  <si>
    <t>Group Home, 5 residents</t>
  </si>
  <si>
    <r>
      <t xml:space="preserve">Annual Base Price Per Participant for EXISTING STOCK </t>
    </r>
    <r>
      <rPr>
        <b/>
        <u/>
        <sz val="9"/>
        <color theme="0"/>
        <rFont val="Calibri"/>
        <family val="2"/>
      </rPr>
      <t>excluding</t>
    </r>
    <r>
      <rPr>
        <b/>
        <sz val="9"/>
        <color theme="0"/>
        <rFont val="Calibri"/>
        <family val="2"/>
        <scheme val="minor"/>
      </rPr>
      <t xml:space="preserve"> reasonable rent contribution ($ 2019/20)</t>
    </r>
  </si>
  <si>
    <t>Existing Stock</t>
  </si>
  <si>
    <t xml:space="preserve">Funded as trials and/or new design categories added over time. </t>
  </si>
  <si>
    <r>
      <t xml:space="preserve">Annual Base Price Per Participant for LEGACY STOCK </t>
    </r>
    <r>
      <rPr>
        <b/>
        <u/>
        <sz val="9"/>
        <color theme="0"/>
        <rFont val="Calibri"/>
        <family val="2"/>
        <scheme val="minor"/>
      </rPr>
      <t>excluding</t>
    </r>
    <r>
      <rPr>
        <b/>
        <sz val="9"/>
        <color theme="0"/>
        <rFont val="Calibri"/>
        <family val="2"/>
        <scheme val="minor"/>
      </rPr>
      <t xml:space="preserve"> reasonable rent contribution ($ 2019/20)</t>
    </r>
  </si>
  <si>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</si>
  <si>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</si>
  <si>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</si>
  <si>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</si>
  <si>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</si>
  <si>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</si>
  <si>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</si>
  <si>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</si>
  <si>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</si>
  <si>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</si>
  <si>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</si>
  <si>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</si>
  <si>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</si>
  <si>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</si>
  <si>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</si>
  <si>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</si>
  <si>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</si>
  <si>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</si>
  <si>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</si>
  <si>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</si>
  <si>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</si>
  <si>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</si>
  <si>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</si>
  <si>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</si>
  <si>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</si>
  <si>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</si>
  <si>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</si>
  <si>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</si>
  <si>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</si>
  <si>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</si>
  <si>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</si>
  <si>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</si>
  <si>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</si>
  <si>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</si>
  <si>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</si>
  <si>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</si>
  <si>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</si>
  <si>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</si>
  <si>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</si>
  <si>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</si>
  <si>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</si>
  <si>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</si>
  <si>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</si>
  <si>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</si>
  <si>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</si>
  <si>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</si>
  <si>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</si>
  <si>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</si>
  <si>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</si>
  <si>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</si>
  <si>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</si>
  <si>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</si>
  <si>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</si>
  <si>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</si>
  <si>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</si>
  <si>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</si>
  <si>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</si>
  <si>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</si>
  <si>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</si>
  <si>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Building Type</t>
  </si>
  <si>
    <t/>
  </si>
  <si>
    <t>Number of residents at full occupancy</t>
  </si>
  <si>
    <t>Calculated value</t>
  </si>
  <si>
    <t>Without breakout room</t>
  </si>
  <si>
    <t>Design Category</t>
  </si>
  <si>
    <t>With breakout room</t>
  </si>
  <si>
    <t>With or without On-site Overnight Assistance (OOA)</t>
  </si>
  <si>
    <t>Base Price</t>
  </si>
  <si>
    <t>per participant per year</t>
  </si>
  <si>
    <t>Breakout room (robust, 2+ residents only)</t>
  </si>
  <si>
    <t>Breakout room price (if applicable)</t>
  </si>
  <si>
    <t>Base Price + breakout room (if applicable)</t>
  </si>
  <si>
    <t>Location</t>
  </si>
  <si>
    <t>Location Factor</t>
  </si>
  <si>
    <t>With or without Fire Sprinklers</t>
  </si>
  <si>
    <t>Fire Sprinkler Allowance</t>
  </si>
  <si>
    <t>SDA Price ($ 2019/20)</t>
  </si>
  <si>
    <t>EXPECTED ANNUAL INCOME</t>
  </si>
  <si>
    <t>The Expected Annual Income calculation is provided as an indicative guide only and should be independently confirmed by the provider.</t>
  </si>
  <si>
    <t>Reasonable Rent Contribution (RRC)*</t>
  </si>
  <si>
    <t>Enter annual RRC</t>
  </si>
  <si>
    <t>Expected Occupancy Rate</t>
  </si>
  <si>
    <t>Enter % occupancy</t>
  </si>
  <si>
    <t>Expected Annual Income ($ 2019/20)</t>
  </si>
  <si>
    <t>per year</t>
  </si>
  <si>
    <t>* Maximum RRC is (25% x Disability Support Pension base rate) + (100% x Commonwealth Rent Assistance, if eligible, before income adjustments)</t>
  </si>
  <si>
    <t>Last updated on:</t>
  </si>
  <si>
    <t>The NDIS Price Guide is subject to change. The latest version of the NDIS Price Guide is available on the NDIS website.</t>
  </si>
  <si>
    <t>Version</t>
  </si>
  <si>
    <t>Details of Amendment</t>
  </si>
  <si>
    <t>Date</t>
  </si>
  <si>
    <t>Original</t>
  </si>
  <si>
    <t>Version Control added to document p.2</t>
  </si>
  <si>
    <t>Appendix B – Annual Base Price per participant for New Builds ($2019/20)</t>
  </si>
  <si>
    <t>Appendix E – Location Factors</t>
  </si>
  <si>
    <t>Appendix F – Minimum Refurbishment Costs for New Builds ($2019/20)</t>
  </si>
  <si>
    <t>Without Fire Sprinklers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</si>
</sst>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quot;$&quot;#,##0.0"/>
    <numFmt numFmtId="171" formatCode="0.0"/>
    <numFmt numFmtId="172" formatCode="dd/mm/yyyy;@"/>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b/>
      <u/>
      <sz val="9"/>
      <color theme="0"/>
      <name val="Calibri"/>
      <family val="2"/>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u/>
      <sz val="9"/>
      <color theme="0"/>
      <name val="Calibri"/>
      <family val="2"/>
      <scheme val="minor"/>
    </font>
    <font>
      <b/>
      <sz val="1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40">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030A0"/>
      </left>
      <right style="thin">
        <color rgb="FF7030A0"/>
      </right>
      <top style="thin">
        <color theme="0"/>
      </top>
      <bottom style="thin">
        <color rgb="FF7030A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9">
    <xf numFmtId="0" fontId="0" fillId="0" borderId="0" xfId="0"/>
    <xf numFmtId="2" fontId="7" fillId="2" borderId="2" xfId="0" applyNumberFormat="1" applyFont="1" applyFill="1" applyBorder="1" applyAlignment="1">
      <alignment horizontal="center" vertical="top" wrapText="1"/>
    </xf>
    <xf numFmtId="0" fontId="7" fillId="2" borderId="1" xfId="0" applyFont="1" applyFill="1" applyBorder="1"/>
    <xf numFmtId="0" fontId="4" fillId="3" borderId="0" xfId="0" applyFont="1" applyFill="1"/>
    <xf numFmtId="0" fontId="5" fillId="3" borderId="0" xfId="0" applyFont="1" applyFill="1"/>
    <xf numFmtId="0" fontId="0" fillId="3" borderId="0" xfId="0" applyFill="1"/>
    <xf numFmtId="0" fontId="7" fillId="2" borderId="0" xfId="0" applyFont="1" applyFill="1"/>
    <xf numFmtId="167" fontId="7" fillId="2" borderId="3" xfId="2" applyNumberFormat="1" applyFont="1" applyFill="1" applyBorder="1" applyAlignment="1">
      <alignment horizontal="center"/>
    </xf>
    <xf numFmtId="167" fontId="7" fillId="2" borderId="0" xfId="0" applyNumberFormat="1" applyFont="1" applyFill="1"/>
    <xf numFmtId="167" fontId="7" fillId="2" borderId="4" xfId="2" applyNumberFormat="1" applyFont="1" applyFill="1" applyBorder="1" applyAlignment="1">
      <alignment horizontal="center"/>
    </xf>
    <xf numFmtId="0" fontId="0" fillId="2" borderId="0" xfId="0" applyFill="1"/>
    <xf numFmtId="167" fontId="8" fillId="2" borderId="4" xfId="2" applyNumberFormat="1" applyFont="1" applyFill="1" applyBorder="1" applyAlignment="1">
      <alignment horizontal="center"/>
    </xf>
    <xf numFmtId="0" fontId="4" fillId="3" borderId="0" xfId="0" applyFont="1" applyFill="1"/>
    <xf numFmtId="0" fontId="5" fillId="3" borderId="0" xfId="0" applyFont="1" applyFill="1"/>
    <xf numFmtId="0" fontId="0" fillId="3" borderId="0" xfId="0" applyFill="1"/>
    <xf numFmtId="0" fontId="6" fillId="2" borderId="0" xfId="0" applyFont="1" applyFill="1"/>
    <xf numFmtId="0" fontId="9" fillId="2" borderId="0" xfId="0" applyFont="1" applyFill="1"/>
    <xf numFmtId="0" fontId="7" fillId="0" borderId="0" xfId="0" applyFont="1"/>
    <xf numFmtId="0" fontId="7" fillId="2" borderId="0" xfId="0" applyFont="1" applyFill="1" applyBorder="1" applyAlignment="1">
      <alignment horizontal="center"/>
    </xf>
    <xf numFmtId="6" fontId="7" fillId="2" borderId="0" xfId="0" applyNumberFormat="1" applyFont="1" applyFill="1" applyBorder="1"/>
    <xf numFmtId="0" fontId="7" fillId="2" borderId="0" xfId="0" applyFont="1" applyFill="1"/>
    <xf numFmtId="0" fontId="7" fillId="2" borderId="0" xfId="0" applyFont="1" applyFill="1" applyBorder="1"/>
    <xf numFmtId="165" fontId="7" fillId="2" borderId="0" xfId="1" applyNumberFormat="1" applyFont="1" applyFill="1" applyBorder="1"/>
    <xf numFmtId="0" fontId="7" fillId="0" borderId="0" xfId="0" applyFont="1" applyBorder="1"/>
    <xf numFmtId="0" fontId="7" fillId="2" borderId="4" xfId="0" applyFont="1" applyFill="1" applyBorder="1" applyAlignment="1">
      <alignment horizontal="center"/>
    </xf>
    <xf numFmtId="0" fontId="7" fillId="2" borderId="10" xfId="0" applyFont="1" applyFill="1" applyBorder="1" applyAlignment="1">
      <alignment horizontal="center"/>
    </xf>
    <xf numFmtId="0" fontId="7" fillId="2" borderId="3" xfId="0" applyFont="1" applyFill="1" applyBorder="1" applyAlignment="1">
      <alignment horizontal="center"/>
    </xf>
    <xf numFmtId="0" fontId="7" fillId="2" borderId="2" xfId="0" applyFont="1" applyFill="1" applyBorder="1" applyAlignment="1">
      <alignment horizontal="center"/>
    </xf>
    <xf numFmtId="0" fontId="10" fillId="3" borderId="11" xfId="0" applyFont="1" applyFill="1" applyBorder="1" applyAlignment="1">
      <alignment horizontal="center" vertical="center"/>
    </xf>
    <xf numFmtId="0" fontId="10" fillId="3" borderId="11" xfId="0" quotePrefix="1" applyFont="1" applyFill="1" applyBorder="1" applyAlignment="1">
      <alignment horizontal="center" vertical="center"/>
    </xf>
    <xf numFmtId="0" fontId="10" fillId="3" borderId="12" xfId="0" applyFont="1" applyFill="1" applyBorder="1" applyAlignment="1">
      <alignment horizontal="center"/>
    </xf>
    <xf numFmtId="0" fontId="10" fillId="3" borderId="13" xfId="0" applyFont="1" applyFill="1" applyBorder="1"/>
    <xf numFmtId="0" fontId="6" fillId="4" borderId="9" xfId="0" applyFont="1" applyFill="1" applyBorder="1"/>
    <xf numFmtId="0" fontId="6" fillId="4" borderId="10" xfId="0" applyFont="1" applyFill="1" applyBorder="1"/>
    <xf numFmtId="0" fontId="6" fillId="4" borderId="8" xfId="0" applyFont="1" applyFill="1" applyBorder="1"/>
    <xf numFmtId="0" fontId="6" fillId="4" borderId="6" xfId="0" applyFont="1" applyFill="1" applyBorder="1"/>
    <xf numFmtId="6" fontId="7" fillId="2" borderId="14" xfId="0" applyNumberFormat="1" applyFont="1" applyFill="1" applyBorder="1" applyAlignment="1">
      <alignment horizontal="center"/>
    </xf>
    <xf numFmtId="6" fontId="7" fillId="2" borderId="0" xfId="0" applyNumberFormat="1" applyFont="1" applyFill="1" applyBorder="1" applyAlignment="1">
      <alignment horizontal="center"/>
    </xf>
    <xf numFmtId="0" fontId="6" fillId="2" borderId="0" xfId="0" applyFont="1" applyFill="1" applyBorder="1"/>
    <xf numFmtId="164" fontId="7" fillId="2" borderId="0" xfId="0" applyNumberFormat="1" applyFont="1" applyFill="1" applyBorder="1" applyAlignment="1">
      <alignment horizontal="center"/>
    </xf>
    <xf numFmtId="6" fontId="7" fillId="0" borderId="0" xfId="0" applyNumberFormat="1" applyFont="1" applyFill="1" applyBorder="1" applyAlignment="1">
      <alignment horizontal="center" vertical="center" wrapText="1"/>
    </xf>
    <xf numFmtId="0" fontId="6" fillId="4" borderId="18" xfId="0" applyFont="1" applyFill="1" applyBorder="1"/>
    <xf numFmtId="0" fontId="6" fillId="4" borderId="19" xfId="0" applyFont="1" applyFill="1" applyBorder="1"/>
    <xf numFmtId="0" fontId="10" fillId="3" borderId="20" xfId="0" applyFont="1" applyFill="1" applyBorder="1" applyAlignment="1">
      <alignment horizontal="center"/>
    </xf>
    <xf numFmtId="0" fontId="6" fillId="4" borderId="23" xfId="0" applyFont="1" applyFill="1" applyBorder="1"/>
    <xf numFmtId="0" fontId="10" fillId="3" borderId="24" xfId="0" applyFont="1" applyFill="1" applyBorder="1" applyAlignment="1">
      <alignment horizontal="center" vertical="center"/>
    </xf>
    <xf numFmtId="0" fontId="7" fillId="2" borderId="28" xfId="0" applyFont="1" applyFill="1" applyBorder="1" applyAlignment="1">
      <alignment horizontal="center"/>
    </xf>
    <xf numFmtId="0" fontId="10" fillId="3" borderId="16" xfId="0" applyFont="1" applyFill="1" applyBorder="1" applyAlignment="1"/>
    <xf numFmtId="0" fontId="12" fillId="3" borderId="17" xfId="0" applyFont="1" applyFill="1" applyBorder="1" applyAlignment="1"/>
    <xf numFmtId="0" fontId="12" fillId="3" borderId="27" xfId="0" applyFont="1" applyFill="1" applyBorder="1" applyAlignment="1"/>
    <xf numFmtId="0" fontId="10" fillId="3" borderId="21" xfId="0" applyFont="1" applyFill="1" applyBorder="1" applyAlignment="1"/>
    <xf numFmtId="0" fontId="10" fillId="3" borderId="22" xfId="0" applyFont="1" applyFill="1" applyBorder="1" applyAlignment="1"/>
    <xf numFmtId="0" fontId="12" fillId="3" borderId="0" xfId="0" applyFont="1" applyFill="1" applyAlignment="1"/>
    <xf numFmtId="0" fontId="10" fillId="3" borderId="11" xfId="0" applyFont="1" applyFill="1" applyBorder="1" applyAlignment="1"/>
    <xf numFmtId="0" fontId="8" fillId="2" borderId="7" xfId="0" applyFont="1" applyFill="1" applyBorder="1"/>
    <xf numFmtId="0" fontId="8" fillId="2" borderId="9" xfId="0" applyFont="1" applyFill="1" applyBorder="1"/>
    <xf numFmtId="0" fontId="8" fillId="2" borderId="8" xfId="0" applyFont="1" applyFill="1" applyBorder="1"/>
    <xf numFmtId="6" fontId="7" fillId="2" borderId="14" xfId="0" applyNumberFormat="1" applyFont="1" applyFill="1" applyBorder="1" applyAlignment="1">
      <alignment horizontal="right"/>
    </xf>
    <xf numFmtId="0" fontId="7" fillId="2" borderId="6" xfId="0" applyFont="1" applyFill="1" applyBorder="1"/>
    <xf numFmtId="166" fontId="7" fillId="2" borderId="0" xfId="0" applyNumberFormat="1" applyFont="1" applyFill="1"/>
    <xf numFmtId="0" fontId="0" fillId="2" borderId="0" xfId="0" applyFill="1" applyBorder="1"/>
    <xf numFmtId="0" fontId="0" fillId="0" borderId="0" xfId="0" applyBorder="1"/>
    <xf numFmtId="0" fontId="0" fillId="2" borderId="27" xfId="0" applyFill="1" applyBorder="1"/>
    <xf numFmtId="6" fontId="7" fillId="2" borderId="0" xfId="0" applyNumberFormat="1" applyFont="1" applyFill="1" applyBorder="1" applyAlignment="1">
      <alignment horizontal="center" vertical="center" wrapText="1"/>
    </xf>
    <xf numFmtId="0" fontId="7" fillId="2" borderId="25" xfId="0" applyFont="1" applyFill="1" applyBorder="1"/>
    <xf numFmtId="0" fontId="7" fillId="2" borderId="26" xfId="0" applyFont="1" applyFill="1" applyBorder="1"/>
    <xf numFmtId="0" fontId="7" fillId="2" borderId="27" xfId="0" applyFont="1" applyFill="1" applyBorder="1"/>
    <xf numFmtId="6" fontId="7" fillId="2" borderId="0" xfId="0" applyNumberFormat="1" applyFont="1" applyFill="1"/>
    <xf numFmtId="15" fontId="7" fillId="2" borderId="0" xfId="0" quotePrefix="1" applyNumberFormat="1" applyFont="1" applyFill="1" applyAlignment="1">
      <alignment horizontal="right" vertical="center" indent="1"/>
    </xf>
    <xf numFmtId="0" fontId="7" fillId="2" borderId="0" xfId="0" applyFont="1" applyFill="1"/>
    <xf numFmtId="169" fontId="3" fillId="5" borderId="15" xfId="0" applyNumberFormat="1" applyFont="1" applyFill="1" applyBorder="1" applyAlignment="1">
      <alignment horizontal="center"/>
    </xf>
    <xf numFmtId="165" fontId="16" fillId="5" borderId="15" xfId="1" applyNumberFormat="1" applyFont="1" applyFill="1" applyBorder="1" applyAlignment="1">
      <alignment horizontal="center"/>
    </xf>
    <xf numFmtId="4" fontId="16" fillId="5" borderId="15" xfId="0" applyNumberFormat="1" applyFont="1" applyFill="1" applyBorder="1" applyAlignment="1">
      <alignment horizontal="center"/>
    </xf>
    <xf numFmtId="169" fontId="16" fillId="5" borderId="15" xfId="0" applyNumberFormat="1" applyFont="1" applyFill="1" applyBorder="1" applyAlignment="1">
      <alignment horizontal="center"/>
    </xf>
    <xf numFmtId="0" fontId="0" fillId="4" borderId="5" xfId="0" applyFill="1" applyBorder="1" applyAlignment="1" applyProtection="1">
      <alignment horizontal="center"/>
      <protection locked="0"/>
    </xf>
    <xf numFmtId="169"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168" fontId="19" fillId="5" borderId="15" xfId="0" applyNumberFormat="1" applyFont="1" applyFill="1" applyBorder="1" applyAlignment="1">
      <alignment horizontal="center"/>
    </xf>
    <xf numFmtId="169" fontId="16" fillId="5" borderId="15" xfId="0" quotePrefix="1" applyNumberFormat="1" applyFont="1" applyFill="1" applyBorder="1" applyAlignment="1">
      <alignment horizontal="center"/>
    </xf>
    <xf numFmtId="0" fontId="16" fillId="5" borderId="15" xfId="0" quotePrefix="1" applyNumberFormat="1" applyFont="1" applyFill="1" applyBorder="1" applyAlignment="1">
      <alignment horizontal="center"/>
    </xf>
    <xf numFmtId="169" fontId="16" fillId="2" borderId="0" xfId="0" quotePrefix="1" applyNumberFormat="1" applyFont="1" applyFill="1" applyBorder="1" applyAlignment="1">
      <alignment horizontal="center"/>
    </xf>
    <xf numFmtId="0" fontId="5" fillId="3" borderId="0" xfId="0" applyFont="1" applyFill="1" applyBorder="1"/>
    <xf numFmtId="0" fontId="0" fillId="3" borderId="0" xfId="0" applyFill="1" applyBorder="1"/>
    <xf numFmtId="0" fontId="14" fillId="3" borderId="0" xfId="0" applyFont="1" applyFill="1" applyBorder="1"/>
    <xf numFmtId="0" fontId="22" fillId="2" borderId="0" xfId="0" applyFont="1" applyFill="1" applyBorder="1"/>
    <xf numFmtId="0" fontId="0" fillId="2" borderId="0" xfId="0" quotePrefix="1" applyFill="1" applyBorder="1"/>
    <xf numFmtId="0" fontId="3" fillId="2" borderId="0" xfId="0" applyFont="1" applyFill="1" applyBorder="1"/>
    <xf numFmtId="0" fontId="11" fillId="2" borderId="0" xfId="0" applyFont="1" applyFill="1" applyBorder="1" applyAlignment="1">
      <alignment horizontal="center"/>
    </xf>
    <xf numFmtId="0" fontId="15" fillId="2" borderId="0" xfId="0" applyFont="1" applyFill="1" applyBorder="1"/>
    <xf numFmtId="0" fontId="21" fillId="2" borderId="0" xfId="0" applyFont="1" applyFill="1" applyBorder="1" applyAlignment="1">
      <alignment horizontal="left" vertical="top"/>
    </xf>
    <xf numFmtId="0" fontId="16" fillId="2" borderId="0" xfId="0" applyFont="1" applyFill="1" applyBorder="1"/>
    <xf numFmtId="0" fontId="17" fillId="2" borderId="0" xfId="0" applyFont="1" applyFill="1" applyBorder="1"/>
    <xf numFmtId="0" fontId="22" fillId="2" borderId="0" xfId="0" quotePrefix="1" applyFont="1" applyFill="1" applyBorder="1"/>
    <xf numFmtId="0" fontId="21" fillId="2" borderId="0" xfId="0" applyFont="1" applyFill="1" applyBorder="1" applyAlignment="1">
      <alignment horizontal="left"/>
    </xf>
    <xf numFmtId="0" fontId="19" fillId="2" borderId="0" xfId="0" applyFont="1" applyFill="1" applyBorder="1"/>
    <xf numFmtId="0" fontId="0" fillId="2" borderId="0" xfId="0" applyFont="1" applyFill="1" applyBorder="1"/>
    <xf numFmtId="0" fontId="23" fillId="2" borderId="0" xfId="0" applyFont="1" applyFill="1" applyBorder="1"/>
    <xf numFmtId="168" fontId="0" fillId="2" borderId="0" xfId="0" applyNumberFormat="1" applyFill="1" applyBorder="1"/>
    <xf numFmtId="0" fontId="14" fillId="2" borderId="0" xfId="0" applyFont="1" applyFill="1" applyBorder="1"/>
    <xf numFmtId="169" fontId="0" fillId="2" borderId="0" xfId="0" applyNumberFormat="1" applyFill="1" applyBorder="1"/>
    <xf numFmtId="0" fontId="18" fillId="2" borderId="0" xfId="0" applyFont="1" applyFill="1" applyBorder="1"/>
    <xf numFmtId="170" fontId="0" fillId="2" borderId="0" xfId="0" applyNumberFormat="1" applyFill="1" applyBorder="1"/>
    <xf numFmtId="0" fontId="0" fillId="2" borderId="0" xfId="0" applyFont="1" applyFill="1" applyBorder="1" applyAlignment="1">
      <alignment horizontal="left" vertical="center" indent="1"/>
    </xf>
    <xf numFmtId="15" fontId="7" fillId="2" borderId="0" xfId="0" quotePrefix="1" applyNumberFormat="1" applyFont="1" applyFill="1" applyBorder="1" applyAlignment="1">
      <alignment horizontal="right" vertical="center" indent="1"/>
    </xf>
    <xf numFmtId="0" fontId="4" fillId="3" borderId="32" xfId="0" applyFont="1" applyFill="1" applyBorder="1"/>
    <xf numFmtId="0" fontId="5" fillId="3" borderId="33" xfId="0" applyFont="1" applyFill="1" applyBorder="1"/>
    <xf numFmtId="0" fontId="0" fillId="3" borderId="33" xfId="0" applyFill="1" applyBorder="1"/>
    <xf numFmtId="0" fontId="14" fillId="3" borderId="33" xfId="0" applyFont="1" applyFill="1" applyBorder="1"/>
    <xf numFmtId="0" fontId="0" fillId="2" borderId="33" xfId="0" applyFill="1" applyBorder="1"/>
    <xf numFmtId="0" fontId="22" fillId="2" borderId="33" xfId="0" applyFont="1" applyFill="1" applyBorder="1"/>
    <xf numFmtId="0" fontId="5" fillId="3" borderId="34" xfId="0" applyFont="1" applyFill="1" applyBorder="1"/>
    <xf numFmtId="0" fontId="2" fillId="2" borderId="34" xfId="0" applyFont="1" applyFill="1" applyBorder="1"/>
    <xf numFmtId="0" fontId="0" fillId="2" borderId="34" xfId="0" applyFill="1" applyBorder="1"/>
    <xf numFmtId="0" fontId="0" fillId="0" borderId="34" xfId="0" applyBorder="1"/>
    <xf numFmtId="0" fontId="22" fillId="2" borderId="0" xfId="0" applyFont="1" applyFill="1"/>
    <xf numFmtId="0" fontId="25" fillId="2" borderId="35" xfId="0" applyFont="1" applyFill="1" applyBorder="1" applyAlignment="1">
      <alignment vertical="center" wrapText="1"/>
    </xf>
    <xf numFmtId="171" fontId="26" fillId="2" borderId="35" xfId="0" applyNumberFormat="1" applyFont="1" applyFill="1" applyBorder="1" applyAlignment="1">
      <alignment horizontal="center" vertical="center" wrapText="1"/>
    </xf>
    <xf numFmtId="0" fontId="22" fillId="2" borderId="35" xfId="0" applyFont="1" applyFill="1" applyBorder="1"/>
    <xf numFmtId="172" fontId="26" fillId="2" borderId="35" xfId="0" applyNumberFormat="1" applyFont="1" applyFill="1" applyBorder="1" applyAlignment="1">
      <alignment horizontal="right" vertical="center" wrapText="1"/>
    </xf>
    <xf numFmtId="6" fontId="7" fillId="2" borderId="39" xfId="0" applyNumberFormat="1" applyFont="1" applyFill="1" applyBorder="1" applyAlignment="1">
      <alignment horizontal="center"/>
    </xf>
    <xf numFmtId="0" fontId="7" fillId="2" borderId="10" xfId="0" applyFont="1" applyFill="1" applyBorder="1"/>
    <xf numFmtId="165" fontId="7" fillId="2" borderId="10" xfId="1" applyNumberFormat="1" applyFont="1" applyFill="1" applyBorder="1"/>
    <xf numFmtId="6" fontId="7" fillId="2" borderId="39" xfId="0" applyNumberFormat="1" applyFont="1" applyFill="1" applyBorder="1" applyAlignment="1">
      <alignment horizontal="right"/>
    </xf>
    <xf numFmtId="6" fontId="7" fillId="2" borderId="10" xfId="0" applyNumberFormat="1" applyFont="1" applyFill="1" applyBorder="1" applyAlignment="1">
      <alignment horizontal="center"/>
    </xf>
    <xf numFmtId="164" fontId="7" fillId="2" borderId="10" xfId="0" applyNumberFormat="1" applyFont="1" applyFill="1" applyBorder="1" applyAlignment="1">
      <alignment horizontal="center"/>
    </xf>
    <xf numFmtId="0" fontId="20" fillId="2" borderId="0" xfId="0" applyFont="1" applyFill="1" applyBorder="1" applyAlignment="1">
      <alignment horizontal="left" wrapText="1"/>
    </xf>
    <xf numFmtId="0" fontId="6" fillId="4" borderId="29" xfId="0" applyFont="1" applyFill="1" applyBorder="1" applyAlignment="1">
      <alignment horizontal="center" vertical="top" wrapText="1"/>
    </xf>
    <xf numFmtId="0" fontId="6" fillId="4" borderId="30" xfId="0" applyFont="1" applyFill="1" applyBorder="1" applyAlignment="1">
      <alignment horizontal="center" vertical="top" wrapText="1"/>
    </xf>
    <xf numFmtId="6" fontId="7" fillId="2" borderId="14" xfId="0" applyNumberFormat="1" applyFont="1" applyFill="1" applyBorder="1" applyAlignment="1">
      <alignment horizontal="center" vertical="center" wrapText="1"/>
    </xf>
    <xf numFmtId="6" fontId="7" fillId="2" borderId="4" xfId="0" applyNumberFormat="1" applyFont="1" applyFill="1" applyBorder="1" applyAlignment="1">
      <alignment horizontal="center" vertical="center" wrapText="1"/>
    </xf>
    <xf numFmtId="6" fontId="7" fillId="2" borderId="2" xfId="0" applyNumberFormat="1" applyFont="1" applyFill="1" applyBorder="1" applyAlignment="1">
      <alignment horizontal="center" vertical="center" wrapText="1"/>
    </xf>
    <xf numFmtId="0" fontId="6" fillId="4" borderId="9"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31" xfId="0" applyFont="1" applyFill="1" applyBorder="1" applyAlignment="1">
      <alignment horizontal="center" vertical="top" wrapText="1"/>
    </xf>
    <xf numFmtId="0" fontId="22" fillId="2" borderId="0" xfId="0" applyFont="1" applyFill="1" applyAlignment="1">
      <alignment horizontal="left" vertical="top" wrapText="1"/>
    </xf>
    <xf numFmtId="171" fontId="26" fillId="2" borderId="35" xfId="0" applyNumberFormat="1" applyFont="1" applyFill="1" applyBorder="1" applyAlignment="1">
      <alignment horizontal="center" vertical="center" wrapText="1"/>
    </xf>
    <xf numFmtId="172" fontId="26" fillId="2" borderId="36" xfId="0" applyNumberFormat="1" applyFont="1" applyFill="1" applyBorder="1" applyAlignment="1">
      <alignment horizontal="center" vertical="center" wrapText="1"/>
    </xf>
    <xf numFmtId="172" fontId="26" fillId="2" borderId="37" xfId="0" applyNumberFormat="1" applyFont="1" applyFill="1" applyBorder="1" applyAlignment="1">
      <alignment horizontal="center" vertical="center" wrapText="1"/>
    </xf>
    <xf numFmtId="172" fontId="26" fillId="2" borderId="38" xfId="0" applyNumberFormat="1" applyFont="1" applyFill="1" applyBorder="1" applyAlignment="1">
      <alignment horizontal="center" vertical="center" wrapText="1"/>
    </xf>
  </cellXfs>
  <cellStyles count="3">
    <cellStyle name="Comma 2"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showGridLines="0" tabSelected="1" topLeftCell="B1" zoomScaleNormal="100" workbookViewId="0">
      <pane ySplit="6" topLeftCell="A7" activePane="bottomLeft" state="frozen"/>
      <selection pane="bottomLeft" activeCell="H32" sqref="H32"/>
    </sheetView>
  </sheetViews>
  <sheetFormatPr defaultColWidth="0" defaultRowHeight="15" zeroHeight="1" x14ac:dyDescent="0.25"/>
  <cols>
    <col min="1" max="1" width="2" style="60" hidden="1" customWidth="1"/>
    <col min="2" max="2" width="2.28515625" style="112" customWidth="1"/>
    <col min="3" max="3" width="18" style="60" customWidth="1"/>
    <col min="4" max="4" width="15.85546875" style="60" customWidth="1"/>
    <col min="5" max="5" width="13.28515625" style="60" customWidth="1"/>
    <col min="6" max="6" width="5.7109375" style="60" customWidth="1"/>
    <col min="7" max="7" width="19.28515625" style="60" customWidth="1"/>
    <col min="8" max="8" width="40.28515625" style="60" customWidth="1"/>
    <col min="9" max="9" width="13" style="60" customWidth="1"/>
    <col min="10" max="10" width="8.85546875" style="60" customWidth="1"/>
    <col min="11" max="11" width="4.28515625" style="60" hidden="1" customWidth="1"/>
    <col min="12" max="16384" width="9" style="60" hidden="1"/>
  </cols>
  <sheetData>
    <row r="1" spans="2:25" s="108" customFormat="1" ht="21.75" thickTop="1" x14ac:dyDescent="0.35">
      <c r="B1" s="104" t="s">
        <v>0</v>
      </c>
      <c r="C1" s="105"/>
      <c r="D1" s="106"/>
      <c r="E1" s="106"/>
      <c r="F1" s="106"/>
      <c r="G1" s="107"/>
      <c r="H1" s="106"/>
      <c r="I1" s="106"/>
      <c r="J1" s="106"/>
      <c r="K1" s="106"/>
      <c r="L1" s="106"/>
      <c r="Q1" s="109"/>
    </row>
    <row r="2" spans="2:25" ht="21" x14ac:dyDescent="0.35">
      <c r="B2" s="110" t="s">
        <v>177</v>
      </c>
      <c r="C2" s="81"/>
      <c r="D2" s="82"/>
      <c r="E2" s="82"/>
      <c r="F2" s="82"/>
      <c r="G2" s="83"/>
      <c r="H2" s="82"/>
      <c r="I2" s="82"/>
      <c r="J2" s="82"/>
      <c r="K2" s="82"/>
      <c r="L2" s="82"/>
      <c r="Q2" s="84"/>
    </row>
    <row r="3" spans="2:25" x14ac:dyDescent="0.25">
      <c r="B3" s="111"/>
    </row>
    <row r="4" spans="2:25" x14ac:dyDescent="0.25">
      <c r="B4" s="111"/>
      <c r="C4" s="125" t="s">
        <v>178</v>
      </c>
      <c r="D4" s="125"/>
      <c r="E4" s="125"/>
      <c r="F4" s="125"/>
      <c r="G4" s="125"/>
      <c r="H4" s="125"/>
      <c r="I4" s="125"/>
      <c r="J4" s="125"/>
    </row>
    <row r="5" spans="2:25" x14ac:dyDescent="0.25">
      <c r="B5" s="111"/>
      <c r="C5" s="125"/>
      <c r="D5" s="125"/>
      <c r="E5" s="125"/>
      <c r="F5" s="125"/>
      <c r="G5" s="125"/>
      <c r="H5" s="125"/>
      <c r="I5" s="125"/>
      <c r="J5" s="125"/>
    </row>
    <row r="6" spans="2:25" ht="24" customHeight="1" x14ac:dyDescent="0.25">
      <c r="B6" s="111"/>
      <c r="C6" s="125"/>
      <c r="D6" s="125"/>
      <c r="E6" s="125"/>
      <c r="F6" s="125"/>
      <c r="G6" s="125"/>
      <c r="H6" s="125"/>
      <c r="I6" s="125"/>
      <c r="J6" s="125"/>
    </row>
    <row r="7" spans="2:25" x14ac:dyDescent="0.25">
      <c r="P7" s="85"/>
    </row>
    <row r="8" spans="2:25" x14ac:dyDescent="0.25">
      <c r="C8" s="86" t="s">
        <v>179</v>
      </c>
      <c r="K8" s="87" t="s">
        <v>180</v>
      </c>
      <c r="P8" s="85"/>
    </row>
    <row r="9" spans="2:25" x14ac:dyDescent="0.25">
      <c r="K9" s="87"/>
    </row>
    <row r="10" spans="2:25" x14ac:dyDescent="0.25">
      <c r="B10" s="113"/>
      <c r="C10" s="60" t="s">
        <v>181</v>
      </c>
      <c r="G10" s="88" t="s">
        <v>182</v>
      </c>
      <c r="H10" s="74" t="s">
        <v>124</v>
      </c>
      <c r="K10" s="87">
        <f>IF($H$10="New Build",1,IF($H$10="Existing Stock",2,3))</f>
        <v>3</v>
      </c>
    </row>
    <row r="11" spans="2:25" x14ac:dyDescent="0.25">
      <c r="G11" s="88"/>
      <c r="K11" s="87"/>
      <c r="M11" s="84"/>
      <c r="N11" s="84"/>
      <c r="O11" s="84"/>
      <c r="P11" s="84"/>
      <c r="R11" s="84"/>
      <c r="S11" s="84"/>
      <c r="T11" s="84"/>
      <c r="U11" s="84"/>
      <c r="V11" s="84"/>
      <c r="W11" s="84"/>
      <c r="X11" s="84"/>
      <c r="Y11" s="84"/>
    </row>
    <row r="12" spans="2:25" x14ac:dyDescent="0.25">
      <c r="B12" s="113"/>
      <c r="C12" s="60" t="s">
        <v>183</v>
      </c>
      <c r="G12" s="88" t="s">
        <v>182</v>
      </c>
      <c r="H12" s="74" t="s">
        <v>126</v>
      </c>
      <c r="K12" s="87">
        <f>IFERROR(IF(OR(Results!K10=1, K10=2), VLOOKUP(H12, 'Base Prices'!C23:E33, 3, 0), VLOOKUP(H12, 'Base Prices'!C38:E82, 3, 0)), 100)</f>
        <v>2</v>
      </c>
      <c r="M12" s="84"/>
      <c r="N12" s="84"/>
      <c r="O12" s="84"/>
      <c r="P12" s="84"/>
      <c r="R12" s="84"/>
      <c r="S12" s="84"/>
      <c r="T12" s="84"/>
      <c r="U12" s="84"/>
      <c r="V12" s="84"/>
      <c r="W12" s="84"/>
      <c r="X12" s="84"/>
      <c r="Y12" s="84"/>
    </row>
    <row r="13" spans="2:25" x14ac:dyDescent="0.25">
      <c r="G13" s="88"/>
      <c r="H13" s="89" t="s">
        <v>184</v>
      </c>
      <c r="I13" s="60" t="s">
        <v>184</v>
      </c>
      <c r="K13" s="87"/>
      <c r="M13" s="84"/>
      <c r="N13" s="84"/>
      <c r="O13" s="84"/>
      <c r="P13" s="84"/>
      <c r="R13" s="84"/>
      <c r="S13" s="84"/>
      <c r="T13" s="84"/>
      <c r="U13" s="84"/>
      <c r="V13" s="84"/>
      <c r="W13" s="84"/>
      <c r="X13" s="84"/>
      <c r="Y13" s="84"/>
    </row>
    <row r="14" spans="2:25" x14ac:dyDescent="0.25">
      <c r="B14" s="113"/>
      <c r="C14" s="90" t="s">
        <v>185</v>
      </c>
      <c r="D14" s="90"/>
      <c r="E14" s="90"/>
      <c r="F14" s="90"/>
      <c r="G14" s="91" t="s">
        <v>186</v>
      </c>
      <c r="H14" s="79">
        <f>INDEX('Base Prices'!F:F,MATCH(Results!H12,'Base Prices'!C:C,0))</f>
        <v>7</v>
      </c>
      <c r="K14" s="87">
        <f>H14</f>
        <v>7</v>
      </c>
      <c r="M14" s="84"/>
      <c r="N14" s="84"/>
      <c r="O14" s="84"/>
      <c r="P14" s="84"/>
      <c r="R14" s="84"/>
      <c r="S14" s="84"/>
      <c r="T14" s="84"/>
      <c r="U14" s="84"/>
      <c r="V14" s="84"/>
      <c r="W14" s="84"/>
      <c r="X14" s="84"/>
      <c r="Y14" s="84"/>
    </row>
    <row r="15" spans="2:25" x14ac:dyDescent="0.25">
      <c r="G15" s="88"/>
      <c r="K15" s="87"/>
      <c r="M15" s="84"/>
      <c r="N15" s="84"/>
      <c r="O15" s="84"/>
      <c r="P15" s="84"/>
      <c r="Q15" s="84" t="s">
        <v>187</v>
      </c>
      <c r="R15" s="84"/>
      <c r="S15" s="84"/>
      <c r="T15" s="84"/>
      <c r="U15" s="84"/>
      <c r="V15" s="84"/>
      <c r="W15" s="84"/>
      <c r="X15" s="84"/>
      <c r="Y15" s="84"/>
    </row>
    <row r="16" spans="2:25" x14ac:dyDescent="0.25">
      <c r="B16" s="113"/>
      <c r="C16" s="60" t="s">
        <v>188</v>
      </c>
      <c r="G16" s="88" t="s">
        <v>182</v>
      </c>
      <c r="H16" s="74" t="s">
        <v>109</v>
      </c>
      <c r="K16" s="87">
        <f>MATCH($H$16,'Base Prices'!$G$6:$Q$6,FALSE)</f>
        <v>9</v>
      </c>
      <c r="M16" s="84"/>
      <c r="N16" s="84"/>
      <c r="O16" s="84"/>
      <c r="P16" s="84"/>
      <c r="R16" s="84"/>
      <c r="S16" s="84"/>
      <c r="T16" s="84"/>
      <c r="U16" s="84"/>
      <c r="V16" s="84"/>
      <c r="W16" s="84"/>
      <c r="X16" s="84"/>
      <c r="Y16" s="84"/>
    </row>
    <row r="17" spans="2:25" x14ac:dyDescent="0.25">
      <c r="B17" s="60"/>
      <c r="G17" s="88"/>
      <c r="H17" s="89" t="str">
        <f>IF(H10&amp;H16="New Build"&amp;"Basic", "Invalid Selection - Basic New Builds are not funded", "")</f>
        <v/>
      </c>
      <c r="K17" s="87">
        <f>IF(H18="With OOA", 1, 0)</f>
        <v>1</v>
      </c>
      <c r="M17" s="84"/>
      <c r="N17" s="84"/>
      <c r="O17" s="84"/>
      <c r="P17" s="84"/>
      <c r="Q17" s="84" t="s">
        <v>189</v>
      </c>
      <c r="R17" s="92"/>
      <c r="S17" s="84"/>
      <c r="T17" s="84"/>
      <c r="U17" s="84"/>
      <c r="V17" s="84"/>
      <c r="W17" s="84"/>
      <c r="X17" s="84"/>
      <c r="Y17" s="84"/>
    </row>
    <row r="18" spans="2:25" x14ac:dyDescent="0.25">
      <c r="B18" s="60"/>
      <c r="C18" s="60" t="s">
        <v>190</v>
      </c>
      <c r="G18" s="88" t="s">
        <v>182</v>
      </c>
      <c r="H18" s="74" t="s">
        <v>112</v>
      </c>
      <c r="K18" s="87">
        <f>IF(H19="", 0, 1)</f>
        <v>0</v>
      </c>
      <c r="M18" s="84"/>
      <c r="N18" s="84"/>
      <c r="O18" s="84"/>
      <c r="P18" s="84"/>
      <c r="Q18" s="84" t="s">
        <v>187</v>
      </c>
      <c r="R18" s="84"/>
      <c r="S18" s="84"/>
      <c r="T18" s="84"/>
      <c r="U18" s="84"/>
      <c r="V18" s="84"/>
      <c r="W18" s="84"/>
      <c r="X18" s="84"/>
      <c r="Y18" s="84"/>
    </row>
    <row r="19" spans="2:25" x14ac:dyDescent="0.25">
      <c r="B19" s="60"/>
      <c r="G19" s="88"/>
      <c r="H19" s="89" t="str">
        <f>IF(AND($H$16="Basic",$H$18="With OOA"),"Invalid Selection - please change the above cell to: Without OOA",IF($H$18="Without OOA","",""))</f>
        <v/>
      </c>
      <c r="K19" s="87"/>
      <c r="M19" s="84"/>
      <c r="N19" s="84"/>
      <c r="O19" s="84"/>
      <c r="P19" s="84"/>
      <c r="R19" s="92"/>
      <c r="S19" s="84"/>
      <c r="T19" s="84"/>
      <c r="U19" s="84"/>
      <c r="V19" s="84"/>
      <c r="W19" s="84"/>
      <c r="X19" s="84"/>
      <c r="Y19" s="84"/>
    </row>
    <row r="20" spans="2:25" x14ac:dyDescent="0.25">
      <c r="B20" s="60"/>
      <c r="C20" s="90" t="s">
        <v>191</v>
      </c>
      <c r="D20" s="90"/>
      <c r="E20" s="90"/>
      <c r="F20" s="90"/>
      <c r="G20" s="91" t="s">
        <v>186</v>
      </c>
      <c r="H20" s="78">
        <f>IF(K18=1, 0, IF(K10=3, INDEX(Group3, K12, K16+K17+K18), IF(K10=2, INDEX(Group2, K12, K16+K17+K18), IF(K10=1, INDEX(Group1, K12, K16+K17+K18)))))</f>
        <v>13426</v>
      </c>
      <c r="I20" s="60" t="s">
        <v>192</v>
      </c>
      <c r="K20" s="87"/>
      <c r="M20" s="84"/>
      <c r="N20" s="84"/>
      <c r="O20" s="84"/>
      <c r="P20" s="84"/>
      <c r="R20" s="84"/>
      <c r="S20" s="84"/>
      <c r="T20" s="84"/>
      <c r="U20" s="84"/>
      <c r="V20" s="84"/>
      <c r="W20" s="84"/>
      <c r="X20" s="84"/>
      <c r="Y20" s="84"/>
    </row>
    <row r="21" spans="2:25" x14ac:dyDescent="0.25">
      <c r="B21" s="60"/>
      <c r="G21" s="88"/>
      <c r="K21" s="87"/>
      <c r="M21" s="84"/>
      <c r="N21" s="84"/>
      <c r="O21" s="84"/>
      <c r="P21" s="84"/>
      <c r="R21" s="84"/>
      <c r="S21" s="84"/>
      <c r="T21" s="84"/>
      <c r="U21" s="84"/>
      <c r="V21" s="84"/>
      <c r="W21" s="84"/>
      <c r="X21" s="84"/>
      <c r="Y21" s="84"/>
    </row>
    <row r="22" spans="2:25" x14ac:dyDescent="0.25">
      <c r="B22" s="60"/>
      <c r="C22" s="60" t="s">
        <v>193</v>
      </c>
      <c r="G22" s="88" t="s">
        <v>182</v>
      </c>
      <c r="H22" s="74" t="s">
        <v>187</v>
      </c>
      <c r="K22" s="87">
        <f>IF(AND($H$16="Robust",$K$12&gt;4),IF($H$22="With breakout room",1,0),IF($H$22="With breakout room",1,0))</f>
        <v>0</v>
      </c>
      <c r="M22" s="84"/>
      <c r="N22" s="84"/>
      <c r="O22" s="84"/>
      <c r="P22" s="84"/>
      <c r="R22" s="84"/>
      <c r="S22" s="84"/>
      <c r="T22" s="84"/>
      <c r="U22" s="84"/>
      <c r="V22" s="84"/>
      <c r="W22" s="84"/>
      <c r="X22" s="84"/>
      <c r="Y22" s="84"/>
    </row>
    <row r="23" spans="2:25" x14ac:dyDescent="0.25">
      <c r="B23" s="60"/>
      <c r="G23" s="88"/>
      <c r="H23" s="93" t="str">
        <f>IF(AND(H16&lt;&gt;"Robust", H22="With breakout room"), "Please update the field above","")</f>
        <v/>
      </c>
      <c r="K23" s="87"/>
      <c r="M23" s="84"/>
      <c r="N23" s="84"/>
      <c r="O23" s="84"/>
      <c r="P23" s="84"/>
      <c r="R23" s="84"/>
      <c r="S23" s="84"/>
      <c r="T23" s="84"/>
      <c r="U23" s="84"/>
      <c r="V23" s="84"/>
      <c r="W23" s="84"/>
      <c r="X23" s="84"/>
      <c r="Y23" s="84"/>
    </row>
    <row r="24" spans="2:25" x14ac:dyDescent="0.25">
      <c r="B24" s="60"/>
      <c r="C24" s="90" t="s">
        <v>194</v>
      </c>
      <c r="D24" s="90"/>
      <c r="E24" s="90"/>
      <c r="F24" s="90"/>
      <c r="G24" s="91" t="s">
        <v>186</v>
      </c>
      <c r="H24" s="73">
        <f>IFERROR(IF(AND($K$22=1,$K$10=1),INDEX('Base Prices'!$N$8:$N$18,$K$12),IF(AND($K$22=1,$K$10=2),INDEX('Base Prices'!$N$23:$N$33,$K$12),IF(K10=3, 0, 0))), 0)</f>
        <v>0</v>
      </c>
      <c r="K24" s="87"/>
      <c r="M24" s="84"/>
      <c r="N24" s="84"/>
      <c r="O24" s="84"/>
      <c r="P24" s="84"/>
      <c r="R24" s="84"/>
      <c r="S24" s="84"/>
      <c r="T24" s="84"/>
      <c r="U24" s="84"/>
      <c r="V24" s="84"/>
      <c r="W24" s="84"/>
      <c r="X24" s="84"/>
      <c r="Y24" s="84"/>
    </row>
    <row r="25" spans="2:25" x14ac:dyDescent="0.25">
      <c r="B25" s="60"/>
      <c r="C25" s="90"/>
      <c r="D25" s="90"/>
      <c r="E25" s="90"/>
      <c r="F25" s="90"/>
      <c r="G25" s="91"/>
      <c r="H25" s="80"/>
      <c r="K25" s="87"/>
      <c r="M25" s="84"/>
      <c r="N25" s="84"/>
      <c r="O25" s="84"/>
      <c r="P25" s="84"/>
      <c r="R25" s="84"/>
      <c r="S25" s="84"/>
      <c r="T25" s="84"/>
      <c r="U25" s="84"/>
      <c r="V25" s="84"/>
      <c r="W25" s="84"/>
      <c r="X25" s="84"/>
      <c r="Y25" s="84"/>
    </row>
    <row r="26" spans="2:25" x14ac:dyDescent="0.25">
      <c r="B26" s="60"/>
      <c r="C26" s="90" t="s">
        <v>195</v>
      </c>
      <c r="D26" s="90"/>
      <c r="E26" s="90"/>
      <c r="F26" s="90"/>
      <c r="G26" s="91" t="s">
        <v>186</v>
      </c>
      <c r="H26" s="73">
        <f>IFERROR(H20+H24,"Invalid selection")</f>
        <v>13426</v>
      </c>
      <c r="I26" s="60" t="s">
        <v>192</v>
      </c>
      <c r="K26" s="87"/>
      <c r="M26" s="84"/>
      <c r="N26" s="84"/>
      <c r="O26" s="84"/>
      <c r="P26" s="84"/>
      <c r="R26" s="84"/>
      <c r="S26" s="84"/>
      <c r="T26" s="84"/>
      <c r="U26" s="84"/>
      <c r="V26" s="84"/>
      <c r="W26" s="84"/>
      <c r="X26" s="84"/>
      <c r="Y26" s="84"/>
    </row>
    <row r="27" spans="2:25" x14ac:dyDescent="0.25">
      <c r="B27" s="60"/>
      <c r="G27" s="88"/>
      <c r="H27" s="61"/>
      <c r="K27" s="87"/>
      <c r="M27" s="84"/>
      <c r="N27" s="84"/>
      <c r="O27" s="84"/>
      <c r="P27" s="84"/>
      <c r="R27" s="84"/>
      <c r="S27" s="84"/>
      <c r="T27" s="84"/>
      <c r="U27" s="84"/>
      <c r="V27" s="84"/>
      <c r="W27" s="84"/>
      <c r="X27" s="84"/>
      <c r="Y27" s="84"/>
    </row>
    <row r="28" spans="2:25" x14ac:dyDescent="0.25">
      <c r="B28" s="60"/>
      <c r="C28" s="60" t="s">
        <v>196</v>
      </c>
      <c r="G28" s="88" t="s">
        <v>182</v>
      </c>
      <c r="H28" s="74" t="s">
        <v>25</v>
      </c>
      <c r="K28" s="87">
        <f>MATCH($H$28,'Location Factors'!$B$6:$B$93,FALSE)</f>
        <v>13</v>
      </c>
      <c r="M28" s="84"/>
      <c r="N28" s="84"/>
      <c r="O28" s="84"/>
      <c r="P28" s="84"/>
      <c r="R28" s="84"/>
      <c r="S28" s="84"/>
      <c r="T28" s="84"/>
      <c r="U28" s="84"/>
      <c r="V28" s="84"/>
      <c r="W28" s="84"/>
      <c r="X28" s="84"/>
      <c r="Y28" s="84"/>
    </row>
    <row r="29" spans="2:25" x14ac:dyDescent="0.25">
      <c r="B29" s="60"/>
      <c r="G29" s="88"/>
      <c r="M29" s="84"/>
      <c r="N29" s="84"/>
      <c r="O29" s="84"/>
      <c r="P29" s="84"/>
      <c r="R29" s="84"/>
      <c r="S29" s="84"/>
      <c r="T29" s="84"/>
      <c r="U29" s="84"/>
      <c r="V29" s="84"/>
      <c r="W29" s="84"/>
      <c r="X29" s="84"/>
      <c r="Y29" s="84"/>
    </row>
    <row r="30" spans="2:25" x14ac:dyDescent="0.25">
      <c r="B30" s="60"/>
      <c r="C30" s="90" t="s">
        <v>197</v>
      </c>
      <c r="G30" s="91" t="s">
        <v>186</v>
      </c>
      <c r="H30" s="72">
        <f>IFERROR(INDEX('Location Factors'!$C$6:$M$93,$K$28,IF(H10="Legacy", 11, $K$12)), 0)</f>
        <v>1.05</v>
      </c>
      <c r="M30" s="84"/>
      <c r="N30" s="84"/>
      <c r="O30" s="84"/>
      <c r="P30" s="84"/>
      <c r="R30" s="84"/>
      <c r="S30" s="84"/>
      <c r="T30" s="84"/>
      <c r="U30" s="84"/>
      <c r="V30" s="84"/>
      <c r="W30" s="84"/>
      <c r="X30" s="84"/>
      <c r="Y30" s="84"/>
    </row>
    <row r="31" spans="2:25" x14ac:dyDescent="0.25">
      <c r="B31" s="60"/>
      <c r="M31" s="84"/>
      <c r="N31" s="84"/>
      <c r="O31" s="84"/>
      <c r="P31" s="84"/>
      <c r="R31" s="84"/>
      <c r="S31" s="84"/>
      <c r="T31" s="84"/>
      <c r="U31" s="84"/>
      <c r="V31" s="84"/>
      <c r="W31" s="84"/>
      <c r="X31" s="84"/>
      <c r="Y31" s="84"/>
    </row>
    <row r="32" spans="2:25" x14ac:dyDescent="0.25">
      <c r="B32" s="60"/>
      <c r="C32" s="60" t="s">
        <v>198</v>
      </c>
      <c r="G32" s="88" t="s">
        <v>182</v>
      </c>
      <c r="H32" s="74" t="s">
        <v>220</v>
      </c>
      <c r="K32" s="87">
        <f>IF($H$32="Without Fire Sprinklers",0,IF(AND($K$12&lt;5,$K$10&lt;3),1,2))</f>
        <v>0</v>
      </c>
      <c r="M32" s="84"/>
      <c r="N32" s="84"/>
      <c r="O32" s="84"/>
      <c r="P32" s="84"/>
      <c r="R32" s="84"/>
      <c r="S32" s="84"/>
      <c r="T32" s="84"/>
      <c r="U32" s="84"/>
      <c r="V32" s="84"/>
      <c r="W32" s="84"/>
      <c r="X32" s="84"/>
      <c r="Y32" s="84"/>
    </row>
    <row r="33" spans="2:25" x14ac:dyDescent="0.25">
      <c r="B33" s="60"/>
      <c r="M33" s="84"/>
      <c r="N33" s="84"/>
      <c r="O33" s="84"/>
      <c r="P33" s="84"/>
      <c r="R33" s="84"/>
      <c r="S33" s="84"/>
      <c r="T33" s="84"/>
      <c r="U33" s="84"/>
      <c r="V33" s="84"/>
      <c r="W33" s="84"/>
      <c r="X33" s="84"/>
      <c r="Y33" s="84"/>
    </row>
    <row r="34" spans="2:25" x14ac:dyDescent="0.25">
      <c r="B34" s="60"/>
      <c r="C34" s="90" t="s">
        <v>199</v>
      </c>
      <c r="D34" s="90"/>
      <c r="E34" s="90"/>
      <c r="F34" s="90"/>
      <c r="G34" s="91" t="s">
        <v>186</v>
      </c>
      <c r="H34" s="71">
        <f>IF($K$32=0,0,INDEX('Base Prices'!$D$90:$D$91,$K$32))</f>
        <v>0</v>
      </c>
      <c r="M34" s="84"/>
      <c r="N34" s="84"/>
      <c r="O34" s="84"/>
      <c r="P34" s="84"/>
      <c r="R34" s="84"/>
      <c r="S34" s="84"/>
      <c r="T34" s="84"/>
      <c r="U34" s="84"/>
      <c r="V34" s="84"/>
      <c r="W34" s="84"/>
      <c r="X34" s="84"/>
      <c r="Y34" s="84"/>
    </row>
    <row r="35" spans="2:25" x14ac:dyDescent="0.25">
      <c r="B35" s="60"/>
      <c r="M35" s="84"/>
      <c r="N35" s="84"/>
      <c r="O35" s="84"/>
      <c r="P35" s="84"/>
      <c r="R35" s="84"/>
      <c r="S35" s="84"/>
      <c r="T35" s="84"/>
      <c r="U35" s="84"/>
      <c r="V35" s="84"/>
      <c r="W35" s="84"/>
      <c r="X35" s="84"/>
      <c r="Y35" s="84"/>
    </row>
    <row r="36" spans="2:25" ht="15.75" x14ac:dyDescent="0.25">
      <c r="B36" s="60"/>
      <c r="C36" s="94" t="s">
        <v>200</v>
      </c>
      <c r="D36" s="86"/>
      <c r="E36" s="86"/>
      <c r="F36" s="86"/>
      <c r="G36" s="91" t="s">
        <v>186</v>
      </c>
      <c r="H36" s="77">
        <f>IFERROR($H$26*$H$30*(1+$H$34),"Invalid selection")</f>
        <v>14097.300000000001</v>
      </c>
      <c r="I36" s="95" t="s">
        <v>192</v>
      </c>
      <c r="J36" s="95"/>
      <c r="K36" s="86"/>
      <c r="L36" s="86"/>
      <c r="M36" s="96"/>
      <c r="N36" s="96"/>
      <c r="O36" s="96"/>
      <c r="P36" s="84"/>
      <c r="Q36" s="84"/>
      <c r="R36" s="84"/>
      <c r="S36" s="84"/>
      <c r="T36" s="84"/>
      <c r="U36" s="96"/>
      <c r="V36" s="96"/>
      <c r="W36" s="96"/>
      <c r="X36" s="96"/>
      <c r="Y36" s="96"/>
    </row>
    <row r="37" spans="2:25" x14ac:dyDescent="0.25">
      <c r="B37" s="60"/>
      <c r="G37" s="88"/>
    </row>
    <row r="38" spans="2:25" x14ac:dyDescent="0.25">
      <c r="B38" s="60"/>
      <c r="G38" s="88"/>
      <c r="H38" s="97"/>
    </row>
    <row r="39" spans="2:25" x14ac:dyDescent="0.25">
      <c r="B39" s="60"/>
      <c r="C39" s="86" t="s">
        <v>201</v>
      </c>
      <c r="G39" s="88"/>
    </row>
    <row r="40" spans="2:25" x14ac:dyDescent="0.25">
      <c r="B40" s="60"/>
      <c r="C40" s="86"/>
      <c r="G40" s="88"/>
    </row>
    <row r="41" spans="2:25" x14ac:dyDescent="0.25">
      <c r="B41" s="60"/>
      <c r="C41" s="98" t="s">
        <v>202</v>
      </c>
      <c r="G41" s="88"/>
    </row>
    <row r="42" spans="2:25" x14ac:dyDescent="0.25">
      <c r="B42" s="60"/>
      <c r="G42" s="88"/>
    </row>
    <row r="43" spans="2:25" x14ac:dyDescent="0.25">
      <c r="B43" s="60"/>
      <c r="C43" s="60" t="s">
        <v>203</v>
      </c>
      <c r="G43" s="88" t="s">
        <v>204</v>
      </c>
      <c r="H43" s="75"/>
      <c r="I43" s="60" t="s">
        <v>192</v>
      </c>
    </row>
    <row r="44" spans="2:25" x14ac:dyDescent="0.25">
      <c r="B44" s="60"/>
      <c r="G44" s="88"/>
    </row>
    <row r="45" spans="2:25" x14ac:dyDescent="0.25">
      <c r="B45" s="60"/>
      <c r="C45" s="60" t="s">
        <v>205</v>
      </c>
      <c r="G45" s="88" t="s">
        <v>206</v>
      </c>
      <c r="H45" s="76"/>
    </row>
    <row r="46" spans="2:25" x14ac:dyDescent="0.25">
      <c r="B46" s="60"/>
      <c r="G46" s="88"/>
    </row>
    <row r="47" spans="2:25" x14ac:dyDescent="0.25">
      <c r="B47" s="60"/>
      <c r="C47" s="86" t="s">
        <v>207</v>
      </c>
      <c r="G47" s="88" t="s">
        <v>186</v>
      </c>
      <c r="H47" s="70" t="str">
        <f>IFERROR(IF(ISBLANK($H$43),"Enter RRC (above)",IF(ISBLANK($H$45),"Enter Expected Occupancy Rate (above)",($H$36+$H$43)*$H$14*$H$45)),"Invalid selection")</f>
        <v>Enter RRC (above)</v>
      </c>
      <c r="I47" s="86" t="s">
        <v>208</v>
      </c>
    </row>
    <row r="48" spans="2:25" x14ac:dyDescent="0.25">
      <c r="B48" s="60"/>
    </row>
    <row r="49" spans="2:8" x14ac:dyDescent="0.25">
      <c r="B49" s="60"/>
      <c r="H49" s="99"/>
    </row>
    <row r="50" spans="2:8" x14ac:dyDescent="0.25">
      <c r="B50" s="60"/>
      <c r="C50" s="100" t="s">
        <v>209</v>
      </c>
      <c r="H50" s="101"/>
    </row>
    <row r="51" spans="2:8" x14ac:dyDescent="0.25">
      <c r="B51" s="60"/>
      <c r="C51" s="102"/>
    </row>
    <row r="52" spans="2:8" x14ac:dyDescent="0.25">
      <c r="B52" s="60"/>
    </row>
    <row r="53" spans="2:8" x14ac:dyDescent="0.25">
      <c r="B53" s="60"/>
      <c r="C53" s="102" t="s">
        <v>210</v>
      </c>
      <c r="D53" s="103">
        <v>43756</v>
      </c>
    </row>
    <row r="54" spans="2:8" hidden="1" x14ac:dyDescent="0.25">
      <c r="B54" s="60"/>
      <c r="C54" s="102"/>
    </row>
    <row r="55" spans="2:8" hidden="1" x14ac:dyDescent="0.25">
      <c r="B55" s="60"/>
      <c r="C55" s="102"/>
    </row>
    <row r="56" spans="2:8" hidden="1" x14ac:dyDescent="0.25">
      <c r="B56" s="60"/>
      <c r="C56" s="102"/>
    </row>
  </sheetData>
  <sheetProtection algorithmName="SHA-512" hashValue="PLl60DBlwBV0QlcRfOOLScyfN1TJmSLyW35e1NoP6eGTDfMzWFRq49E1B3K3icLcisU2OgLI6sRN523QvwgwhA==" saltValue="PyD96VoK9KWmiEhYs8rGRg==" spinCount="100000" sheet="1" selectLockedCells="1"/>
  <mergeCells count="1">
    <mergeCell ref="C4:J6"/>
  </mergeCells>
  <dataValidations count="5">
    <dataValidation type="list" allowBlank="1" showInputMessage="1" showErrorMessage="1" sqref="H10">
      <formula1>"Existing Stock,New Build,Legacy"</formula1>
    </dataValidation>
    <dataValidation type="list" allowBlank="1" showInputMessage="1" showErrorMessage="1" sqref="H16">
      <formula1>"Basic,Improved Liveability,Fully Accessible,Robust,High Physical Support"</formula1>
    </dataValidation>
    <dataValidation type="list" allowBlank="1" showInputMessage="1" showErrorMessage="1" sqref="H18">
      <formula1>"With OOA,Without OOA"</formula1>
    </dataValidation>
    <dataValidation type="list" allowBlank="1" showInputMessage="1" showErrorMessage="1" sqref="H22">
      <formula1>IF(H16&lt;&gt;"Robust", Q18, Q17:Q18)</formula1>
    </dataValidation>
    <dataValidation type="list" allowBlank="1" showInputMessage="1" showErrorMessage="1" sqref="H32">
      <formula1>"With Fire Sprinklers,Without Fire Sprinklers"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IF($H$10="Legacy", 'Base Prices'!$C$38:$C$82, 'Base Prices'!$C$23:$C$33)</xm:f>
          </x14:formula1>
          <xm:sqref>H12</xm:sqref>
        </x14:dataValidation>
        <x14:dataValidation type="list" allowBlank="1" showInputMessage="1" showErrorMessage="1">
          <x14:formula1>
            <xm:f>'Location Factors'!$B$6:$B$93</xm:f>
          </x14:formula1>
          <xm:sqref>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zoomScale="90" zoomScaleNormal="90" workbookViewId="0"/>
  </sheetViews>
  <sheetFormatPr defaultColWidth="0" defaultRowHeight="15" zeroHeight="1" x14ac:dyDescent="0.25"/>
  <cols>
    <col min="1" max="1" width="1.5703125" style="10" customWidth="1"/>
    <col min="2" max="2" width="0" style="10" hidden="1" customWidth="1"/>
    <col min="3" max="3" width="30.85546875" style="10" bestFit="1" customWidth="1"/>
    <col min="4" max="7" width="10.7109375" style="10" customWidth="1"/>
    <col min="8" max="9" width="16.7109375" style="10" bestFit="1" customWidth="1"/>
    <col min="10" max="11" width="13.5703125" style="10" bestFit="1" customWidth="1"/>
    <col min="12" max="12" width="9.28515625" style="10" customWidth="1"/>
    <col min="13" max="13" width="8.42578125" style="10" bestFit="1" customWidth="1"/>
    <col min="14" max="14" width="7.5703125" style="10" bestFit="1" customWidth="1"/>
    <col min="15" max="16" width="18" style="10" bestFit="1" customWidth="1"/>
    <col min="17" max="18" width="9" style="10" customWidth="1"/>
    <col min="19" max="16384" width="9" style="10" hidden="1"/>
  </cols>
  <sheetData>
    <row r="1" spans="1:18" ht="21" x14ac:dyDescent="0.35">
      <c r="A1" s="12" t="s">
        <v>0</v>
      </c>
      <c r="B1" s="12"/>
      <c r="C1" s="13"/>
      <c r="D1" s="14"/>
      <c r="E1" s="14"/>
      <c r="F1" s="14"/>
      <c r="G1" s="14"/>
      <c r="H1" s="14"/>
      <c r="I1" s="14"/>
      <c r="J1" s="14"/>
      <c r="K1" s="14"/>
      <c r="L1" s="14"/>
      <c r="M1" s="14"/>
      <c r="N1" s="14"/>
      <c r="O1" s="14"/>
      <c r="P1" s="14"/>
      <c r="Q1" s="14"/>
      <c r="R1" s="14"/>
    </row>
    <row r="2" spans="1:18" ht="21" x14ac:dyDescent="0.35">
      <c r="A2" s="13" t="s">
        <v>101</v>
      </c>
      <c r="B2" s="13"/>
      <c r="C2" s="13"/>
      <c r="D2" s="14"/>
      <c r="E2" s="14"/>
      <c r="F2" s="14"/>
      <c r="G2" s="14"/>
      <c r="H2" s="14"/>
      <c r="I2" s="14"/>
      <c r="J2" s="14"/>
      <c r="K2" s="14"/>
      <c r="L2" s="14"/>
      <c r="M2" s="14"/>
      <c r="N2" s="14"/>
      <c r="O2" s="14"/>
      <c r="P2" s="14"/>
      <c r="Q2" s="14"/>
      <c r="R2" s="14"/>
    </row>
    <row r="3" spans="1:18" x14ac:dyDescent="0.25">
      <c r="A3" s="60"/>
      <c r="B3" s="60"/>
    </row>
    <row r="4" spans="1:18" x14ac:dyDescent="0.25">
      <c r="A4" s="21"/>
      <c r="B4" s="21"/>
      <c r="C4" s="20"/>
      <c r="D4" s="18"/>
      <c r="E4" s="18"/>
      <c r="F4" s="18"/>
      <c r="G4" s="18"/>
      <c r="H4" s="19"/>
      <c r="I4" s="16"/>
      <c r="J4" s="19"/>
      <c r="K4" s="19"/>
      <c r="L4" s="19"/>
      <c r="M4" s="19"/>
      <c r="N4" s="19"/>
      <c r="O4" s="19"/>
      <c r="P4" s="20"/>
      <c r="Q4" s="20"/>
      <c r="R4" s="18"/>
    </row>
    <row r="5" spans="1:18" x14ac:dyDescent="0.25">
      <c r="A5" s="21"/>
      <c r="B5" s="21"/>
      <c r="C5" s="15"/>
      <c r="D5" s="18"/>
      <c r="E5" s="18"/>
      <c r="F5" s="18"/>
      <c r="G5" s="52" t="s">
        <v>102</v>
      </c>
      <c r="H5" s="52"/>
      <c r="I5" s="52"/>
      <c r="J5" s="52"/>
      <c r="K5" s="52"/>
      <c r="L5" s="52"/>
      <c r="M5" s="52"/>
      <c r="N5" s="52"/>
      <c r="O5" s="52"/>
      <c r="P5" s="52"/>
      <c r="Q5" s="52"/>
      <c r="R5" s="18"/>
    </row>
    <row r="6" spans="1:18" x14ac:dyDescent="0.25">
      <c r="A6" s="21"/>
      <c r="B6" s="21"/>
      <c r="C6" s="32" t="s">
        <v>103</v>
      </c>
      <c r="D6" s="33"/>
      <c r="E6" s="33"/>
      <c r="F6" s="131" t="s">
        <v>104</v>
      </c>
      <c r="G6" s="30" t="s">
        <v>105</v>
      </c>
      <c r="H6" s="53" t="s">
        <v>106</v>
      </c>
      <c r="I6" s="53" t="s">
        <v>106</v>
      </c>
      <c r="J6" s="53" t="s">
        <v>107</v>
      </c>
      <c r="K6" s="53" t="s">
        <v>107</v>
      </c>
      <c r="L6" s="53" t="s">
        <v>108</v>
      </c>
      <c r="M6" s="53" t="s">
        <v>108</v>
      </c>
      <c r="N6" s="53" t="s">
        <v>108</v>
      </c>
      <c r="O6" s="53" t="s">
        <v>109</v>
      </c>
      <c r="P6" s="53" t="s">
        <v>109</v>
      </c>
      <c r="Q6" s="30" t="s">
        <v>110</v>
      </c>
      <c r="R6" s="18"/>
    </row>
    <row r="7" spans="1:18" x14ac:dyDescent="0.25">
      <c r="A7" s="21"/>
      <c r="B7" s="21"/>
      <c r="C7" s="34"/>
      <c r="D7" s="35"/>
      <c r="E7" s="35"/>
      <c r="F7" s="132"/>
      <c r="G7" s="28" t="s">
        <v>111</v>
      </c>
      <c r="H7" s="28" t="s">
        <v>111</v>
      </c>
      <c r="I7" s="29" t="s">
        <v>112</v>
      </c>
      <c r="J7" s="28" t="s">
        <v>111</v>
      </c>
      <c r="K7" s="29" t="s">
        <v>112</v>
      </c>
      <c r="L7" s="28" t="s">
        <v>111</v>
      </c>
      <c r="M7" s="29" t="s">
        <v>112</v>
      </c>
      <c r="N7" s="29" t="s">
        <v>113</v>
      </c>
      <c r="O7" s="28" t="s">
        <v>111</v>
      </c>
      <c r="P7" s="29" t="s">
        <v>112</v>
      </c>
      <c r="Q7" s="31"/>
      <c r="R7" s="21"/>
    </row>
    <row r="8" spans="1:18" x14ac:dyDescent="0.25">
      <c r="A8" s="21"/>
      <c r="B8" s="21" t="s">
        <v>114</v>
      </c>
      <c r="C8" s="55" t="s">
        <v>2</v>
      </c>
      <c r="D8" s="25"/>
      <c r="E8" s="25"/>
      <c r="F8" s="26">
        <v>1</v>
      </c>
      <c r="G8" s="36">
        <v>0</v>
      </c>
      <c r="H8" s="36">
        <v>35605</v>
      </c>
      <c r="I8" s="36">
        <v>41541</v>
      </c>
      <c r="J8" s="36">
        <v>57489</v>
      </c>
      <c r="K8" s="36">
        <v>67072</v>
      </c>
      <c r="L8" s="36">
        <v>0</v>
      </c>
      <c r="M8" s="36">
        <v>0</v>
      </c>
      <c r="N8" s="36">
        <v>0</v>
      </c>
      <c r="O8" s="36">
        <v>76255</v>
      </c>
      <c r="P8" s="36">
        <v>88965</v>
      </c>
      <c r="Q8" s="128" t="s">
        <v>115</v>
      </c>
      <c r="R8" s="19"/>
    </row>
    <row r="9" spans="1:18" x14ac:dyDescent="0.25">
      <c r="A9" s="21"/>
      <c r="B9" s="21" t="s">
        <v>114</v>
      </c>
      <c r="C9" s="54" t="s">
        <v>3</v>
      </c>
      <c r="D9" s="18"/>
      <c r="E9" s="18"/>
      <c r="F9" s="24">
        <v>1</v>
      </c>
      <c r="G9" s="36">
        <v>0</v>
      </c>
      <c r="H9" s="36">
        <v>42391</v>
      </c>
      <c r="I9" s="36">
        <v>49456</v>
      </c>
      <c r="J9" s="36">
        <v>70028</v>
      </c>
      <c r="K9" s="36">
        <v>81699</v>
      </c>
      <c r="L9" s="36">
        <v>0</v>
      </c>
      <c r="M9" s="36">
        <v>0</v>
      </c>
      <c r="N9" s="36">
        <v>0</v>
      </c>
      <c r="O9" s="36">
        <v>94881</v>
      </c>
      <c r="P9" s="36">
        <v>110694</v>
      </c>
      <c r="Q9" s="129"/>
      <c r="R9" s="19"/>
    </row>
    <row r="10" spans="1:18" x14ac:dyDescent="0.25">
      <c r="A10" s="21"/>
      <c r="B10" s="21" t="s">
        <v>114</v>
      </c>
      <c r="C10" s="54" t="s">
        <v>4</v>
      </c>
      <c r="D10" s="18"/>
      <c r="E10" s="18"/>
      <c r="F10" s="24">
        <v>2</v>
      </c>
      <c r="G10" s="36">
        <v>0</v>
      </c>
      <c r="H10" s="36">
        <v>16562</v>
      </c>
      <c r="I10" s="36">
        <v>19322</v>
      </c>
      <c r="J10" s="36">
        <v>30214</v>
      </c>
      <c r="K10" s="36">
        <v>36050</v>
      </c>
      <c r="L10" s="36">
        <v>0</v>
      </c>
      <c r="M10" s="36">
        <v>0</v>
      </c>
      <c r="N10" s="36">
        <v>0</v>
      </c>
      <c r="O10" s="36">
        <v>42806</v>
      </c>
      <c r="P10" s="36">
        <v>49940</v>
      </c>
      <c r="Q10" s="129"/>
      <c r="R10" s="19"/>
    </row>
    <row r="11" spans="1:18" x14ac:dyDescent="0.25">
      <c r="A11" s="21"/>
      <c r="B11" s="21" t="s">
        <v>114</v>
      </c>
      <c r="C11" s="54" t="s">
        <v>5</v>
      </c>
      <c r="D11" s="18"/>
      <c r="E11" s="18"/>
      <c r="F11" s="24">
        <v>2</v>
      </c>
      <c r="G11" s="36">
        <v>0</v>
      </c>
      <c r="H11" s="36">
        <v>22128</v>
      </c>
      <c r="I11" s="36">
        <v>25816</v>
      </c>
      <c r="J11" s="36">
        <v>40327</v>
      </c>
      <c r="K11" s="36">
        <v>47048</v>
      </c>
      <c r="L11" s="36">
        <v>0</v>
      </c>
      <c r="M11" s="36">
        <v>0</v>
      </c>
      <c r="N11" s="36">
        <v>0</v>
      </c>
      <c r="O11" s="36">
        <v>58019</v>
      </c>
      <c r="P11" s="36">
        <v>67689</v>
      </c>
      <c r="Q11" s="129"/>
      <c r="R11" s="19"/>
    </row>
    <row r="12" spans="1:18" x14ac:dyDescent="0.25">
      <c r="A12" s="21"/>
      <c r="B12" s="21" t="s">
        <v>114</v>
      </c>
      <c r="C12" s="54" t="s">
        <v>6</v>
      </c>
      <c r="D12" s="18"/>
      <c r="E12" s="18"/>
      <c r="F12" s="24">
        <v>1</v>
      </c>
      <c r="G12" s="36">
        <v>0</v>
      </c>
      <c r="H12" s="36">
        <v>25078</v>
      </c>
      <c r="I12" s="36">
        <v>27736</v>
      </c>
      <c r="J12" s="36">
        <v>38654</v>
      </c>
      <c r="K12" s="36">
        <v>42537</v>
      </c>
      <c r="L12" s="36">
        <v>45548</v>
      </c>
      <c r="M12" s="36">
        <v>50295</v>
      </c>
      <c r="N12" s="36">
        <v>0</v>
      </c>
      <c r="O12" s="36">
        <v>52338</v>
      </c>
      <c r="P12" s="36">
        <v>56744</v>
      </c>
      <c r="Q12" s="129"/>
      <c r="R12" s="19"/>
    </row>
    <row r="13" spans="1:18" x14ac:dyDescent="0.25">
      <c r="A13" s="21"/>
      <c r="B13" s="21" t="s">
        <v>114</v>
      </c>
      <c r="C13" s="54" t="s">
        <v>116</v>
      </c>
      <c r="D13" s="18"/>
      <c r="E13" s="18"/>
      <c r="F13" s="24">
        <v>2</v>
      </c>
      <c r="G13" s="36">
        <v>0</v>
      </c>
      <c r="H13" s="36">
        <v>15696</v>
      </c>
      <c r="I13" s="36">
        <v>16944</v>
      </c>
      <c r="J13" s="36">
        <v>23918</v>
      </c>
      <c r="K13" s="36">
        <v>25804</v>
      </c>
      <c r="L13" s="36">
        <v>28546</v>
      </c>
      <c r="M13" s="36">
        <v>30835</v>
      </c>
      <c r="N13" s="36">
        <v>1926</v>
      </c>
      <c r="O13" s="36">
        <v>33565</v>
      </c>
      <c r="P13" s="36">
        <v>35684</v>
      </c>
      <c r="Q13" s="129"/>
      <c r="R13" s="19"/>
    </row>
    <row r="14" spans="1:18" x14ac:dyDescent="0.25">
      <c r="A14" s="21"/>
      <c r="B14" s="21" t="s">
        <v>114</v>
      </c>
      <c r="C14" s="54" t="s">
        <v>117</v>
      </c>
      <c r="D14" s="18"/>
      <c r="E14" s="18"/>
      <c r="F14" s="24">
        <v>3</v>
      </c>
      <c r="G14" s="36">
        <v>0</v>
      </c>
      <c r="H14" s="36">
        <v>12820</v>
      </c>
      <c r="I14" s="36">
        <v>13669</v>
      </c>
      <c r="J14" s="36">
        <v>20365</v>
      </c>
      <c r="K14" s="36">
        <v>21627</v>
      </c>
      <c r="L14" s="36">
        <v>24748</v>
      </c>
      <c r="M14" s="36">
        <v>26273</v>
      </c>
      <c r="N14" s="36">
        <v>1283</v>
      </c>
      <c r="O14" s="36">
        <v>29437</v>
      </c>
      <c r="P14" s="36">
        <v>30848</v>
      </c>
      <c r="Q14" s="129"/>
      <c r="R14" s="19"/>
    </row>
    <row r="15" spans="1:18" x14ac:dyDescent="0.25">
      <c r="A15" s="21"/>
      <c r="B15" s="21" t="s">
        <v>114</v>
      </c>
      <c r="C15" s="54" t="s">
        <v>9</v>
      </c>
      <c r="D15" s="18"/>
      <c r="E15" s="18"/>
      <c r="F15" s="24">
        <v>2</v>
      </c>
      <c r="G15" s="36">
        <v>0</v>
      </c>
      <c r="H15" s="36">
        <v>22922</v>
      </c>
      <c r="I15" s="36">
        <v>24171</v>
      </c>
      <c r="J15" s="36">
        <v>31324</v>
      </c>
      <c r="K15" s="36">
        <v>33210</v>
      </c>
      <c r="L15" s="36">
        <v>36568</v>
      </c>
      <c r="M15" s="36">
        <v>38857</v>
      </c>
      <c r="N15" s="36">
        <v>1926</v>
      </c>
      <c r="O15" s="36">
        <v>41424</v>
      </c>
      <c r="P15" s="36">
        <v>43544</v>
      </c>
      <c r="Q15" s="129"/>
      <c r="R15" s="19"/>
    </row>
    <row r="16" spans="1:18" x14ac:dyDescent="0.25">
      <c r="A16" s="21"/>
      <c r="B16" s="21" t="s">
        <v>114</v>
      </c>
      <c r="C16" s="54" t="s">
        <v>10</v>
      </c>
      <c r="D16" s="18"/>
      <c r="E16" s="18"/>
      <c r="F16" s="24">
        <v>3</v>
      </c>
      <c r="G16" s="36">
        <v>0</v>
      </c>
      <c r="H16" s="36">
        <v>18016</v>
      </c>
      <c r="I16" s="36">
        <v>18967</v>
      </c>
      <c r="J16" s="36">
        <v>26468</v>
      </c>
      <c r="K16" s="36">
        <v>27882</v>
      </c>
      <c r="L16" s="36">
        <v>31100</v>
      </c>
      <c r="M16" s="36">
        <v>32785</v>
      </c>
      <c r="N16" s="36">
        <v>1418</v>
      </c>
      <c r="O16" s="36">
        <v>38868</v>
      </c>
      <c r="P16" s="36">
        <v>40577</v>
      </c>
      <c r="Q16" s="129"/>
      <c r="R16" s="19"/>
    </row>
    <row r="17" spans="1:18" x14ac:dyDescent="0.25">
      <c r="A17" s="60"/>
      <c r="B17" s="21" t="s">
        <v>114</v>
      </c>
      <c r="C17" s="54" t="s">
        <v>118</v>
      </c>
      <c r="D17" s="18"/>
      <c r="E17" s="18"/>
      <c r="F17" s="24">
        <v>4</v>
      </c>
      <c r="G17" s="36">
        <v>0</v>
      </c>
      <c r="H17" s="36">
        <v>15876</v>
      </c>
      <c r="I17" s="36">
        <v>16591</v>
      </c>
      <c r="J17" s="36">
        <v>23784</v>
      </c>
      <c r="K17" s="36">
        <v>24863</v>
      </c>
      <c r="L17" s="36">
        <v>28128</v>
      </c>
      <c r="M17" s="36">
        <v>29406</v>
      </c>
      <c r="N17" s="36">
        <v>1075</v>
      </c>
      <c r="O17" s="36">
        <v>34922</v>
      </c>
      <c r="P17" s="36">
        <v>36207</v>
      </c>
      <c r="Q17" s="129"/>
      <c r="R17" s="19"/>
    </row>
    <row r="18" spans="1:18" x14ac:dyDescent="0.25">
      <c r="A18" s="60"/>
      <c r="B18" s="21" t="s">
        <v>114</v>
      </c>
      <c r="C18" s="56" t="s">
        <v>119</v>
      </c>
      <c r="D18" s="58"/>
      <c r="E18" s="58"/>
      <c r="F18" s="27">
        <v>5</v>
      </c>
      <c r="G18" s="36">
        <v>0</v>
      </c>
      <c r="H18" s="119">
        <v>13416</v>
      </c>
      <c r="I18" s="119">
        <v>14002</v>
      </c>
      <c r="J18" s="36">
        <v>20949</v>
      </c>
      <c r="K18" s="119">
        <v>21803</v>
      </c>
      <c r="L18" s="119">
        <v>24827</v>
      </c>
      <c r="M18" s="36">
        <v>25836</v>
      </c>
      <c r="N18" s="119">
        <v>848</v>
      </c>
      <c r="O18" s="119">
        <v>31145</v>
      </c>
      <c r="P18" s="36">
        <v>32158</v>
      </c>
      <c r="Q18" s="130"/>
      <c r="R18" s="19"/>
    </row>
    <row r="19" spans="1:18" x14ac:dyDescent="0.25">
      <c r="A19" s="60"/>
      <c r="B19" s="21"/>
      <c r="C19" s="20"/>
      <c r="D19" s="20"/>
      <c r="E19" s="20"/>
      <c r="F19" s="20"/>
      <c r="G19" s="120"/>
      <c r="H19" s="59"/>
      <c r="I19" s="20"/>
      <c r="J19" s="120"/>
      <c r="K19" s="20"/>
      <c r="L19" s="20"/>
      <c r="M19" s="121"/>
      <c r="N19" s="20"/>
      <c r="O19" s="20"/>
      <c r="P19" s="120"/>
      <c r="Q19" s="20"/>
      <c r="R19" s="20"/>
    </row>
    <row r="20" spans="1:18" x14ac:dyDescent="0.25">
      <c r="A20" s="60"/>
      <c r="B20" s="21"/>
      <c r="C20" s="17"/>
      <c r="D20" s="18"/>
      <c r="E20" s="18"/>
      <c r="F20" s="18"/>
      <c r="G20" s="48" t="s">
        <v>120</v>
      </c>
      <c r="H20" s="48"/>
      <c r="I20" s="48"/>
      <c r="J20" s="48"/>
      <c r="K20" s="48"/>
      <c r="L20" s="48"/>
      <c r="M20" s="48"/>
      <c r="N20" s="48"/>
      <c r="O20" s="48"/>
      <c r="P20" s="48"/>
      <c r="Q20" s="48"/>
      <c r="R20" s="18"/>
    </row>
    <row r="21" spans="1:18" x14ac:dyDescent="0.25">
      <c r="A21" s="60"/>
      <c r="B21" s="21"/>
      <c r="C21" s="32" t="s">
        <v>103</v>
      </c>
      <c r="D21" s="33"/>
      <c r="E21" s="33"/>
      <c r="F21" s="133" t="s">
        <v>104</v>
      </c>
      <c r="G21" s="30" t="s">
        <v>105</v>
      </c>
      <c r="H21" s="47" t="s">
        <v>106</v>
      </c>
      <c r="I21" s="47" t="s">
        <v>106</v>
      </c>
      <c r="J21" s="47" t="s">
        <v>107</v>
      </c>
      <c r="K21" s="47" t="s">
        <v>107</v>
      </c>
      <c r="L21" s="47" t="s">
        <v>108</v>
      </c>
      <c r="M21" s="47" t="s">
        <v>108</v>
      </c>
      <c r="N21" s="47" t="s">
        <v>108</v>
      </c>
      <c r="O21" s="47" t="s">
        <v>109</v>
      </c>
      <c r="P21" s="47" t="s">
        <v>109</v>
      </c>
      <c r="Q21" s="30" t="s">
        <v>110</v>
      </c>
      <c r="R21" s="18"/>
    </row>
    <row r="22" spans="1:18" x14ac:dyDescent="0.25">
      <c r="A22" s="60"/>
      <c r="B22" s="21"/>
      <c r="C22" s="34"/>
      <c r="D22" s="35"/>
      <c r="E22" s="35"/>
      <c r="F22" s="127"/>
      <c r="G22" s="28" t="s">
        <v>111</v>
      </c>
      <c r="H22" s="28" t="s">
        <v>111</v>
      </c>
      <c r="I22" s="29" t="s">
        <v>112</v>
      </c>
      <c r="J22" s="28" t="s">
        <v>111</v>
      </c>
      <c r="K22" s="29" t="s">
        <v>112</v>
      </c>
      <c r="L22" s="28" t="s">
        <v>111</v>
      </c>
      <c r="M22" s="29" t="s">
        <v>112</v>
      </c>
      <c r="N22" s="29" t="s">
        <v>113</v>
      </c>
      <c r="O22" s="28" t="s">
        <v>111</v>
      </c>
      <c r="P22" s="29" t="s">
        <v>112</v>
      </c>
      <c r="Q22" s="31"/>
      <c r="R22" s="21"/>
    </row>
    <row r="23" spans="1:18" x14ac:dyDescent="0.25">
      <c r="A23" s="60"/>
      <c r="B23" s="21" t="s">
        <v>121</v>
      </c>
      <c r="C23" s="55" t="s">
        <v>2</v>
      </c>
      <c r="D23" s="25"/>
      <c r="E23" s="21">
        <v>1</v>
      </c>
      <c r="F23" s="26">
        <v>1</v>
      </c>
      <c r="G23" s="57">
        <v>19853</v>
      </c>
      <c r="H23" s="57">
        <v>20293</v>
      </c>
      <c r="I23" s="57">
        <v>23676</v>
      </c>
      <c r="J23" s="57">
        <v>34450</v>
      </c>
      <c r="K23" s="57">
        <v>40193</v>
      </c>
      <c r="L23" s="57">
        <v>0</v>
      </c>
      <c r="M23" s="57">
        <v>0</v>
      </c>
      <c r="N23" s="57">
        <v>0</v>
      </c>
      <c r="O23" s="57">
        <v>53637</v>
      </c>
      <c r="P23" s="57">
        <v>62577</v>
      </c>
      <c r="Q23" s="128" t="s">
        <v>122</v>
      </c>
      <c r="R23" s="19"/>
    </row>
    <row r="24" spans="1:18" x14ac:dyDescent="0.25">
      <c r="A24" s="60"/>
      <c r="B24" s="21" t="s">
        <v>121</v>
      </c>
      <c r="C24" s="54" t="s">
        <v>3</v>
      </c>
      <c r="D24" s="18"/>
      <c r="E24" s="21">
        <v>2</v>
      </c>
      <c r="F24" s="24">
        <v>1</v>
      </c>
      <c r="G24" s="57">
        <v>26219</v>
      </c>
      <c r="H24" s="57">
        <v>26758</v>
      </c>
      <c r="I24" s="57">
        <v>31218</v>
      </c>
      <c r="J24" s="57">
        <v>44749</v>
      </c>
      <c r="K24" s="57">
        <v>52207</v>
      </c>
      <c r="L24" s="57">
        <v>0</v>
      </c>
      <c r="M24" s="57">
        <v>0</v>
      </c>
      <c r="N24" s="57">
        <v>0</v>
      </c>
      <c r="O24" s="57">
        <v>69751</v>
      </c>
      <c r="P24" s="57">
        <v>81376</v>
      </c>
      <c r="Q24" s="129"/>
      <c r="R24" s="19"/>
    </row>
    <row r="25" spans="1:18" x14ac:dyDescent="0.25">
      <c r="A25" s="60"/>
      <c r="B25" s="21" t="s">
        <v>121</v>
      </c>
      <c r="C25" s="54" t="s">
        <v>4</v>
      </c>
      <c r="D25" s="18"/>
      <c r="E25" s="21">
        <v>3</v>
      </c>
      <c r="F25" s="24">
        <v>2</v>
      </c>
      <c r="G25" s="57">
        <v>8447</v>
      </c>
      <c r="H25" s="57">
        <v>8718</v>
      </c>
      <c r="I25" s="57">
        <v>10171</v>
      </c>
      <c r="J25" s="57">
        <v>17713</v>
      </c>
      <c r="K25" s="57">
        <v>20665</v>
      </c>
      <c r="L25" s="57">
        <v>0</v>
      </c>
      <c r="M25" s="57">
        <v>0</v>
      </c>
      <c r="N25" s="57">
        <v>0</v>
      </c>
      <c r="O25" s="57">
        <v>30215</v>
      </c>
      <c r="P25" s="57">
        <v>35250</v>
      </c>
      <c r="Q25" s="129"/>
      <c r="R25" s="19"/>
    </row>
    <row r="26" spans="1:18" x14ac:dyDescent="0.25">
      <c r="A26" s="60"/>
      <c r="B26" s="21" t="s">
        <v>121</v>
      </c>
      <c r="C26" s="54" t="s">
        <v>5</v>
      </c>
      <c r="D26" s="18"/>
      <c r="E26" s="21">
        <v>4</v>
      </c>
      <c r="F26" s="24">
        <v>2</v>
      </c>
      <c r="G26" s="57">
        <v>13143</v>
      </c>
      <c r="H26" s="57">
        <v>13491</v>
      </c>
      <c r="I26" s="57">
        <v>15741</v>
      </c>
      <c r="J26" s="57">
        <v>25426</v>
      </c>
      <c r="K26" s="57">
        <v>29664</v>
      </c>
      <c r="L26" s="57">
        <v>0</v>
      </c>
      <c r="M26" s="57">
        <v>0</v>
      </c>
      <c r="N26" s="57">
        <v>0</v>
      </c>
      <c r="O26" s="57">
        <v>42808</v>
      </c>
      <c r="P26" s="57">
        <v>49942</v>
      </c>
      <c r="Q26" s="129"/>
      <c r="R26" s="19"/>
    </row>
    <row r="27" spans="1:18" x14ac:dyDescent="0.25">
      <c r="A27" s="60"/>
      <c r="B27" s="21" t="s">
        <v>121</v>
      </c>
      <c r="C27" s="54" t="s">
        <v>6</v>
      </c>
      <c r="D27" s="18"/>
      <c r="E27" s="21">
        <v>5</v>
      </c>
      <c r="F27" s="24">
        <v>1</v>
      </c>
      <c r="G27" s="57">
        <v>10037</v>
      </c>
      <c r="H27" s="57">
        <v>10302</v>
      </c>
      <c r="I27" s="57">
        <v>12304</v>
      </c>
      <c r="J27" s="57">
        <v>17231</v>
      </c>
      <c r="K27" s="57">
        <v>19339</v>
      </c>
      <c r="L27" s="57">
        <v>21400</v>
      </c>
      <c r="M27" s="57">
        <v>24022</v>
      </c>
      <c r="N27" s="57">
        <v>0</v>
      </c>
      <c r="O27" s="57">
        <v>28602</v>
      </c>
      <c r="P27" s="57">
        <v>31377</v>
      </c>
      <c r="Q27" s="129"/>
      <c r="R27" s="19"/>
    </row>
    <row r="28" spans="1:18" x14ac:dyDescent="0.25">
      <c r="A28" s="60"/>
      <c r="B28" s="21" t="s">
        <v>121</v>
      </c>
      <c r="C28" s="54" t="s">
        <v>116</v>
      </c>
      <c r="D28" s="18"/>
      <c r="E28" s="21">
        <v>6</v>
      </c>
      <c r="F28" s="24">
        <v>2</v>
      </c>
      <c r="G28" s="57">
        <v>5308</v>
      </c>
      <c r="H28" s="57">
        <v>5484</v>
      </c>
      <c r="I28" s="57">
        <v>6457</v>
      </c>
      <c r="J28" s="57">
        <v>9772</v>
      </c>
      <c r="K28" s="57">
        <v>10796</v>
      </c>
      <c r="L28" s="57">
        <v>12559</v>
      </c>
      <c r="M28" s="57">
        <v>13822</v>
      </c>
      <c r="N28" s="57">
        <v>1064</v>
      </c>
      <c r="O28" s="57">
        <v>17555</v>
      </c>
      <c r="P28" s="57">
        <v>18889</v>
      </c>
      <c r="Q28" s="129"/>
      <c r="R28" s="19"/>
    </row>
    <row r="29" spans="1:18" x14ac:dyDescent="0.25">
      <c r="A29" s="60"/>
      <c r="B29" s="21" t="s">
        <v>121</v>
      </c>
      <c r="C29" s="54" t="s">
        <v>117</v>
      </c>
      <c r="D29" s="18"/>
      <c r="E29" s="21">
        <v>7</v>
      </c>
      <c r="F29" s="24">
        <v>3</v>
      </c>
      <c r="G29" s="57">
        <v>4296</v>
      </c>
      <c r="H29" s="57">
        <v>4450</v>
      </c>
      <c r="I29" s="57">
        <v>5100</v>
      </c>
      <c r="J29" s="57">
        <v>8328</v>
      </c>
      <c r="K29" s="57">
        <v>9013</v>
      </c>
      <c r="L29" s="57">
        <v>10957</v>
      </c>
      <c r="M29" s="57">
        <v>11798</v>
      </c>
      <c r="N29" s="57">
        <v>708</v>
      </c>
      <c r="O29" s="57">
        <v>15601</v>
      </c>
      <c r="P29" s="57">
        <v>16490</v>
      </c>
      <c r="Q29" s="129"/>
      <c r="R29" s="19"/>
    </row>
    <row r="30" spans="1:18" x14ac:dyDescent="0.25">
      <c r="A30" s="60"/>
      <c r="B30" s="21" t="s">
        <v>121</v>
      </c>
      <c r="C30" s="54" t="s">
        <v>9</v>
      </c>
      <c r="D30" s="18"/>
      <c r="E30" s="21">
        <v>8</v>
      </c>
      <c r="F30" s="24">
        <v>2</v>
      </c>
      <c r="G30" s="57">
        <v>6113</v>
      </c>
      <c r="H30" s="57">
        <v>6241</v>
      </c>
      <c r="I30" s="57">
        <v>7215</v>
      </c>
      <c r="J30" s="57">
        <v>10544</v>
      </c>
      <c r="K30" s="57">
        <v>11569</v>
      </c>
      <c r="L30" s="57">
        <v>13687</v>
      </c>
      <c r="M30" s="57">
        <v>14950</v>
      </c>
      <c r="N30" s="57">
        <v>1064</v>
      </c>
      <c r="O30" s="57">
        <v>18714</v>
      </c>
      <c r="P30" s="57">
        <v>20048</v>
      </c>
      <c r="Q30" s="129"/>
      <c r="R30" s="19"/>
    </row>
    <row r="31" spans="1:18" x14ac:dyDescent="0.25">
      <c r="A31" s="60"/>
      <c r="B31" s="21" t="s">
        <v>121</v>
      </c>
      <c r="C31" s="54" t="s">
        <v>10</v>
      </c>
      <c r="D31" s="18"/>
      <c r="E31" s="21">
        <v>9</v>
      </c>
      <c r="F31" s="24">
        <v>3</v>
      </c>
      <c r="G31" s="57">
        <v>4691</v>
      </c>
      <c r="H31" s="57">
        <v>5597</v>
      </c>
      <c r="I31" s="57">
        <v>6325</v>
      </c>
      <c r="J31" s="57">
        <v>9916</v>
      </c>
      <c r="K31" s="57">
        <v>10683</v>
      </c>
      <c r="L31" s="57">
        <v>12710</v>
      </c>
      <c r="M31" s="57">
        <v>13641</v>
      </c>
      <c r="N31" s="57">
        <v>783</v>
      </c>
      <c r="O31" s="57">
        <v>19493</v>
      </c>
      <c r="P31" s="57">
        <v>20569</v>
      </c>
      <c r="Q31" s="129"/>
      <c r="R31" s="19"/>
    </row>
    <row r="32" spans="1:18" x14ac:dyDescent="0.25">
      <c r="A32" s="60"/>
      <c r="B32" s="21" t="s">
        <v>121</v>
      </c>
      <c r="C32" s="54" t="s">
        <v>118</v>
      </c>
      <c r="D32" s="18"/>
      <c r="E32" s="21">
        <v>10</v>
      </c>
      <c r="F32" s="24">
        <v>4</v>
      </c>
      <c r="G32" s="57">
        <v>5788</v>
      </c>
      <c r="H32" s="57">
        <v>5973</v>
      </c>
      <c r="I32" s="57">
        <v>6528</v>
      </c>
      <c r="J32" s="57">
        <v>9963</v>
      </c>
      <c r="K32" s="57">
        <v>10548</v>
      </c>
      <c r="L32" s="57">
        <v>12600</v>
      </c>
      <c r="M32" s="57">
        <v>13305</v>
      </c>
      <c r="N32" s="57">
        <v>594</v>
      </c>
      <c r="O32" s="57">
        <v>18727</v>
      </c>
      <c r="P32" s="57">
        <v>19537</v>
      </c>
      <c r="Q32" s="129"/>
      <c r="R32" s="19"/>
    </row>
    <row r="33" spans="1:18" x14ac:dyDescent="0.25">
      <c r="A33" s="60"/>
      <c r="B33" s="21" t="s">
        <v>121</v>
      </c>
      <c r="C33" s="56" t="s">
        <v>119</v>
      </c>
      <c r="D33" s="58"/>
      <c r="E33" s="58">
        <v>11</v>
      </c>
      <c r="F33" s="27">
        <v>5</v>
      </c>
      <c r="G33" s="122">
        <v>4649</v>
      </c>
      <c r="H33" s="122">
        <v>4798</v>
      </c>
      <c r="I33" s="122">
        <v>5237</v>
      </c>
      <c r="J33" s="57">
        <v>8524</v>
      </c>
      <c r="K33" s="57">
        <v>8987</v>
      </c>
      <c r="L33" s="57">
        <v>10880</v>
      </c>
      <c r="M33" s="57">
        <v>11438</v>
      </c>
      <c r="N33" s="57">
        <v>469</v>
      </c>
      <c r="O33" s="122">
        <v>16570</v>
      </c>
      <c r="P33" s="122">
        <v>17208</v>
      </c>
      <c r="Q33" s="130"/>
      <c r="R33" s="19"/>
    </row>
    <row r="34" spans="1:18" x14ac:dyDescent="0.25">
      <c r="A34" s="60"/>
      <c r="B34" s="21"/>
      <c r="C34" s="21"/>
      <c r="D34" s="21"/>
      <c r="E34" s="21"/>
      <c r="F34" s="18"/>
      <c r="G34" s="37"/>
      <c r="H34" s="37"/>
      <c r="I34" s="37"/>
      <c r="J34" s="123"/>
      <c r="K34" s="123"/>
      <c r="L34" s="123"/>
      <c r="M34" s="123"/>
      <c r="N34" s="124"/>
      <c r="O34" s="37"/>
      <c r="P34" s="37"/>
      <c r="Q34" s="63"/>
      <c r="R34" s="19"/>
    </row>
    <row r="35" spans="1:18" x14ac:dyDescent="0.25">
      <c r="A35" s="60"/>
      <c r="B35" s="21"/>
      <c r="C35" s="21"/>
      <c r="D35" s="23"/>
      <c r="E35" s="23"/>
      <c r="F35" s="18"/>
      <c r="G35" s="49" t="s">
        <v>123</v>
      </c>
      <c r="H35" s="49"/>
      <c r="I35" s="49"/>
      <c r="J35" s="49"/>
      <c r="K35" s="49"/>
      <c r="L35" s="49"/>
      <c r="M35" s="49"/>
      <c r="N35" s="49"/>
      <c r="O35" s="49"/>
      <c r="P35" s="49"/>
      <c r="Q35" s="19"/>
      <c r="R35" s="19"/>
    </row>
    <row r="36" spans="1:18" x14ac:dyDescent="0.25">
      <c r="A36" s="60"/>
      <c r="B36" s="21"/>
      <c r="C36" s="41" t="s">
        <v>103</v>
      </c>
      <c r="D36" s="42"/>
      <c r="E36" s="42"/>
      <c r="F36" s="126" t="s">
        <v>104</v>
      </c>
      <c r="G36" s="43" t="s">
        <v>105</v>
      </c>
      <c r="H36" s="50" t="s">
        <v>106</v>
      </c>
      <c r="I36" s="50" t="s">
        <v>106</v>
      </c>
      <c r="J36" s="50" t="s">
        <v>107</v>
      </c>
      <c r="K36" s="50" t="s">
        <v>107</v>
      </c>
      <c r="L36" s="50" t="s">
        <v>108</v>
      </c>
      <c r="M36" s="50" t="s">
        <v>108</v>
      </c>
      <c r="N36" s="50" t="s">
        <v>108</v>
      </c>
      <c r="O36" s="50" t="s">
        <v>109</v>
      </c>
      <c r="P36" s="51"/>
      <c r="Q36" s="19"/>
      <c r="R36" s="19"/>
    </row>
    <row r="37" spans="1:18" x14ac:dyDescent="0.25">
      <c r="A37" s="60"/>
      <c r="B37" s="21"/>
      <c r="C37" s="44"/>
      <c r="D37" s="35"/>
      <c r="E37" s="35"/>
      <c r="F37" s="127"/>
      <c r="G37" s="28" t="s">
        <v>111</v>
      </c>
      <c r="H37" s="28" t="s">
        <v>111</v>
      </c>
      <c r="I37" s="28" t="s">
        <v>112</v>
      </c>
      <c r="J37" s="28" t="s">
        <v>111</v>
      </c>
      <c r="K37" s="28" t="s">
        <v>112</v>
      </c>
      <c r="L37" s="28" t="s">
        <v>111</v>
      </c>
      <c r="M37" s="28" t="s">
        <v>112</v>
      </c>
      <c r="N37" s="28" t="s">
        <v>113</v>
      </c>
      <c r="O37" s="28" t="s">
        <v>111</v>
      </c>
      <c r="P37" s="45" t="s">
        <v>112</v>
      </c>
      <c r="Q37" s="19"/>
      <c r="R37" s="19"/>
    </row>
    <row r="38" spans="1:18" x14ac:dyDescent="0.25">
      <c r="A38" s="60"/>
      <c r="B38" s="21" t="s">
        <v>124</v>
      </c>
      <c r="C38" s="64" t="s">
        <v>125</v>
      </c>
      <c r="D38" s="21"/>
      <c r="E38" s="21">
        <v>1</v>
      </c>
      <c r="F38" s="24">
        <v>6</v>
      </c>
      <c r="G38" s="57">
        <v>3556</v>
      </c>
      <c r="H38" s="57">
        <v>3693</v>
      </c>
      <c r="I38" s="57">
        <v>4099</v>
      </c>
      <c r="J38" s="57">
        <v>7122</v>
      </c>
      <c r="K38" s="57">
        <v>7549</v>
      </c>
      <c r="L38" s="57">
        <v>9290</v>
      </c>
      <c r="M38" s="57">
        <v>9803</v>
      </c>
      <c r="N38" s="57">
        <v>0</v>
      </c>
      <c r="O38" s="57">
        <v>14525</v>
      </c>
      <c r="P38" s="57">
        <v>15113</v>
      </c>
      <c r="Q38" s="69"/>
      <c r="R38" s="20"/>
    </row>
    <row r="39" spans="1:18" x14ac:dyDescent="0.25">
      <c r="A39" s="60"/>
      <c r="B39" s="21" t="s">
        <v>124</v>
      </c>
      <c r="C39" s="64" t="s">
        <v>126</v>
      </c>
      <c r="D39" s="21"/>
      <c r="E39" s="21">
        <v>2</v>
      </c>
      <c r="F39" s="24">
        <v>7</v>
      </c>
      <c r="G39" s="57">
        <v>2674</v>
      </c>
      <c r="H39" s="57">
        <v>2804</v>
      </c>
      <c r="I39" s="57">
        <v>3181</v>
      </c>
      <c r="J39" s="57">
        <v>5993</v>
      </c>
      <c r="K39" s="57">
        <v>6390</v>
      </c>
      <c r="L39" s="57">
        <v>8010</v>
      </c>
      <c r="M39" s="57">
        <v>8486</v>
      </c>
      <c r="N39" s="57">
        <v>0</v>
      </c>
      <c r="O39" s="57">
        <v>12880</v>
      </c>
      <c r="P39" s="57">
        <v>13426</v>
      </c>
      <c r="Q39" s="40"/>
      <c r="R39" s="20"/>
    </row>
    <row r="40" spans="1:18" x14ac:dyDescent="0.25">
      <c r="A40" s="60"/>
      <c r="B40" s="21" t="s">
        <v>124</v>
      </c>
      <c r="C40" s="64" t="s">
        <v>127</v>
      </c>
      <c r="D40" s="21"/>
      <c r="E40" s="21">
        <v>3</v>
      </c>
      <c r="F40" s="24">
        <v>8</v>
      </c>
      <c r="G40" s="57">
        <v>1958</v>
      </c>
      <c r="H40" s="57">
        <v>2078</v>
      </c>
      <c r="I40" s="57">
        <v>2432</v>
      </c>
      <c r="J40" s="57">
        <v>5072</v>
      </c>
      <c r="K40" s="57">
        <v>5444</v>
      </c>
      <c r="L40" s="57">
        <v>6965</v>
      </c>
      <c r="M40" s="57">
        <v>7413</v>
      </c>
      <c r="N40" s="57">
        <v>0</v>
      </c>
      <c r="O40" s="57">
        <v>11537</v>
      </c>
      <c r="P40" s="57">
        <v>12050</v>
      </c>
      <c r="Q40" s="63"/>
      <c r="R40" s="20"/>
    </row>
    <row r="41" spans="1:18" x14ac:dyDescent="0.25">
      <c r="A41" s="60"/>
      <c r="B41" s="21" t="s">
        <v>124</v>
      </c>
      <c r="C41" s="64" t="s">
        <v>128</v>
      </c>
      <c r="D41" s="21"/>
      <c r="E41" s="21">
        <v>4</v>
      </c>
      <c r="F41" s="24">
        <v>9</v>
      </c>
      <c r="G41" s="57">
        <v>1367</v>
      </c>
      <c r="H41" s="57">
        <v>1481</v>
      </c>
      <c r="I41" s="57">
        <v>1814</v>
      </c>
      <c r="J41" s="57">
        <v>4313</v>
      </c>
      <c r="K41" s="57">
        <v>4667</v>
      </c>
      <c r="L41" s="57">
        <v>6104</v>
      </c>
      <c r="M41" s="57">
        <v>6529</v>
      </c>
      <c r="N41" s="57">
        <v>0</v>
      </c>
      <c r="O41" s="57">
        <v>10431</v>
      </c>
      <c r="P41" s="57">
        <v>10915</v>
      </c>
      <c r="Q41" s="63"/>
      <c r="R41" s="20"/>
    </row>
    <row r="42" spans="1:18" x14ac:dyDescent="0.25">
      <c r="A42" s="60"/>
      <c r="B42" s="21" t="s">
        <v>124</v>
      </c>
      <c r="C42" s="64" t="s">
        <v>129</v>
      </c>
      <c r="D42" s="21"/>
      <c r="E42" s="21">
        <v>5</v>
      </c>
      <c r="F42" s="24">
        <v>10</v>
      </c>
      <c r="G42" s="57">
        <v>874</v>
      </c>
      <c r="H42" s="57">
        <v>984</v>
      </c>
      <c r="I42" s="57">
        <v>1303</v>
      </c>
      <c r="J42" s="57">
        <v>3683</v>
      </c>
      <c r="K42" s="57">
        <v>4019</v>
      </c>
      <c r="L42" s="57">
        <v>5389</v>
      </c>
      <c r="M42" s="57">
        <v>5793</v>
      </c>
      <c r="N42" s="57">
        <v>0</v>
      </c>
      <c r="O42" s="57">
        <v>9512</v>
      </c>
      <c r="P42" s="57">
        <v>9974</v>
      </c>
      <c r="Q42" s="63"/>
      <c r="R42" s="20"/>
    </row>
    <row r="43" spans="1:18" x14ac:dyDescent="0.25">
      <c r="A43" s="60"/>
      <c r="B43" s="21" t="s">
        <v>124</v>
      </c>
      <c r="C43" s="64" t="s">
        <v>130</v>
      </c>
      <c r="D43" s="21"/>
      <c r="E43" s="21">
        <v>6</v>
      </c>
      <c r="F43" s="24">
        <v>11</v>
      </c>
      <c r="G43" s="57">
        <v>463</v>
      </c>
      <c r="H43" s="57">
        <v>566</v>
      </c>
      <c r="I43" s="57">
        <v>872</v>
      </c>
      <c r="J43" s="57">
        <v>3154</v>
      </c>
      <c r="K43" s="57">
        <v>3477</v>
      </c>
      <c r="L43" s="57">
        <v>4789</v>
      </c>
      <c r="M43" s="57">
        <v>5176</v>
      </c>
      <c r="N43" s="57">
        <v>0</v>
      </c>
      <c r="O43" s="57">
        <v>8741</v>
      </c>
      <c r="P43" s="57">
        <v>9184</v>
      </c>
      <c r="Q43" s="63"/>
      <c r="R43" s="20"/>
    </row>
    <row r="44" spans="1:18" x14ac:dyDescent="0.25">
      <c r="A44" s="60"/>
      <c r="B44" s="21" t="s">
        <v>124</v>
      </c>
      <c r="C44" s="64" t="s">
        <v>131</v>
      </c>
      <c r="D44" s="21"/>
      <c r="E44" s="21">
        <v>7</v>
      </c>
      <c r="F44" s="24">
        <v>12</v>
      </c>
      <c r="G44" s="57">
        <v>114</v>
      </c>
      <c r="H44" s="57">
        <v>215</v>
      </c>
      <c r="I44" s="57">
        <v>510</v>
      </c>
      <c r="J44" s="57">
        <v>2708</v>
      </c>
      <c r="K44" s="57">
        <v>3019</v>
      </c>
      <c r="L44" s="57">
        <v>4284</v>
      </c>
      <c r="M44" s="57">
        <v>4657</v>
      </c>
      <c r="N44" s="57">
        <v>0</v>
      </c>
      <c r="O44" s="57">
        <v>8090</v>
      </c>
      <c r="P44" s="57">
        <v>8517</v>
      </c>
      <c r="Q44" s="63"/>
      <c r="R44" s="20"/>
    </row>
    <row r="45" spans="1:18" x14ac:dyDescent="0.25">
      <c r="A45" s="60"/>
      <c r="B45" s="21" t="s">
        <v>124</v>
      </c>
      <c r="C45" s="64" t="s">
        <v>132</v>
      </c>
      <c r="D45" s="21"/>
      <c r="E45" s="21">
        <v>8</v>
      </c>
      <c r="F45" s="24">
        <v>13</v>
      </c>
      <c r="G45" s="57">
        <v>0</v>
      </c>
      <c r="H45" s="57">
        <v>0</v>
      </c>
      <c r="I45" s="57">
        <v>202</v>
      </c>
      <c r="J45" s="57">
        <v>2328</v>
      </c>
      <c r="K45" s="57">
        <v>2628</v>
      </c>
      <c r="L45" s="57">
        <v>3853</v>
      </c>
      <c r="M45" s="57">
        <v>4215</v>
      </c>
      <c r="N45" s="57">
        <v>0</v>
      </c>
      <c r="O45" s="57">
        <v>7537</v>
      </c>
      <c r="P45" s="57">
        <v>7949</v>
      </c>
      <c r="Q45" s="63"/>
      <c r="R45" s="20"/>
    </row>
    <row r="46" spans="1:18" x14ac:dyDescent="0.25">
      <c r="A46" s="60"/>
      <c r="B46" s="21" t="s">
        <v>124</v>
      </c>
      <c r="C46" s="64" t="s">
        <v>133</v>
      </c>
      <c r="D46" s="21"/>
      <c r="E46" s="21">
        <v>9</v>
      </c>
      <c r="F46" s="24">
        <v>14</v>
      </c>
      <c r="G46" s="57">
        <v>0</v>
      </c>
      <c r="H46" s="57">
        <v>0</v>
      </c>
      <c r="I46" s="57">
        <v>0</v>
      </c>
      <c r="J46" s="57">
        <v>2005</v>
      </c>
      <c r="K46" s="57">
        <v>2295</v>
      </c>
      <c r="L46" s="57">
        <v>3485</v>
      </c>
      <c r="M46" s="57">
        <v>3836</v>
      </c>
      <c r="N46" s="57">
        <v>0</v>
      </c>
      <c r="O46" s="57">
        <v>7064</v>
      </c>
      <c r="P46" s="57">
        <v>7465</v>
      </c>
      <c r="Q46" s="63"/>
      <c r="R46" s="20"/>
    </row>
    <row r="47" spans="1:18" x14ac:dyDescent="0.25">
      <c r="A47" s="60"/>
      <c r="B47" s="21" t="s">
        <v>124</v>
      </c>
      <c r="C47" s="64" t="s">
        <v>134</v>
      </c>
      <c r="D47" s="21"/>
      <c r="E47" s="21">
        <v>10</v>
      </c>
      <c r="F47" s="24">
        <v>15</v>
      </c>
      <c r="G47" s="57">
        <v>0</v>
      </c>
      <c r="H47" s="57">
        <v>0</v>
      </c>
      <c r="I47" s="57">
        <v>0</v>
      </c>
      <c r="J47" s="57">
        <v>1725</v>
      </c>
      <c r="K47" s="57">
        <v>2010</v>
      </c>
      <c r="L47" s="57">
        <v>3169</v>
      </c>
      <c r="M47" s="57">
        <v>3511</v>
      </c>
      <c r="N47" s="57">
        <v>0</v>
      </c>
      <c r="O47" s="57">
        <v>6657</v>
      </c>
      <c r="P47" s="57">
        <v>7047</v>
      </c>
      <c r="Q47" s="63"/>
      <c r="R47" s="20"/>
    </row>
    <row r="48" spans="1:18" x14ac:dyDescent="0.25">
      <c r="A48" s="60"/>
      <c r="B48" s="21" t="s">
        <v>124</v>
      </c>
      <c r="C48" s="64" t="s">
        <v>135</v>
      </c>
      <c r="D48" s="21"/>
      <c r="E48" s="21">
        <v>11</v>
      </c>
      <c r="F48" s="24">
        <v>16</v>
      </c>
      <c r="G48" s="57">
        <v>0</v>
      </c>
      <c r="H48" s="57">
        <v>0</v>
      </c>
      <c r="I48" s="57">
        <v>0</v>
      </c>
      <c r="J48" s="57">
        <v>1485</v>
      </c>
      <c r="K48" s="57">
        <v>1762</v>
      </c>
      <c r="L48" s="57">
        <v>2896</v>
      </c>
      <c r="M48" s="57">
        <v>3229</v>
      </c>
      <c r="N48" s="57">
        <v>0</v>
      </c>
      <c r="O48" s="57">
        <v>6306</v>
      </c>
      <c r="P48" s="57">
        <v>6688</v>
      </c>
      <c r="Q48" s="63"/>
      <c r="R48" s="20"/>
    </row>
    <row r="49" spans="1:17" x14ac:dyDescent="0.25">
      <c r="A49" s="60"/>
      <c r="B49" s="21" t="s">
        <v>124</v>
      </c>
      <c r="C49" s="64" t="s">
        <v>136</v>
      </c>
      <c r="D49" s="21"/>
      <c r="E49" s="21">
        <v>12</v>
      </c>
      <c r="F49" s="24">
        <v>17</v>
      </c>
      <c r="G49" s="57">
        <v>0</v>
      </c>
      <c r="H49" s="57">
        <v>0</v>
      </c>
      <c r="I49" s="57">
        <v>0</v>
      </c>
      <c r="J49" s="57">
        <v>1274</v>
      </c>
      <c r="K49" s="57">
        <v>1549</v>
      </c>
      <c r="L49" s="57">
        <v>2659</v>
      </c>
      <c r="M49" s="57">
        <v>2987</v>
      </c>
      <c r="N49" s="57">
        <v>0</v>
      </c>
      <c r="O49" s="57">
        <v>6001</v>
      </c>
      <c r="P49" s="57">
        <v>6376</v>
      </c>
      <c r="Q49" s="63"/>
    </row>
    <row r="50" spans="1:17" x14ac:dyDescent="0.25">
      <c r="A50" s="60"/>
      <c r="B50" s="21" t="s">
        <v>124</v>
      </c>
      <c r="C50" s="64" t="s">
        <v>137</v>
      </c>
      <c r="D50" s="21"/>
      <c r="E50" s="21">
        <v>13</v>
      </c>
      <c r="F50" s="24">
        <v>18</v>
      </c>
      <c r="G50" s="57">
        <v>0</v>
      </c>
      <c r="H50" s="57">
        <v>0</v>
      </c>
      <c r="I50" s="57">
        <v>0</v>
      </c>
      <c r="J50" s="57">
        <v>1094</v>
      </c>
      <c r="K50" s="57">
        <v>1361</v>
      </c>
      <c r="L50" s="57">
        <v>2453</v>
      </c>
      <c r="M50" s="57">
        <v>2775</v>
      </c>
      <c r="N50" s="57">
        <v>0</v>
      </c>
      <c r="O50" s="57">
        <v>5737</v>
      </c>
      <c r="P50" s="57">
        <v>6104</v>
      </c>
      <c r="Q50" s="63"/>
    </row>
    <row r="51" spans="1:17" x14ac:dyDescent="0.25">
      <c r="A51" s="60"/>
      <c r="B51" s="21" t="s">
        <v>124</v>
      </c>
      <c r="C51" s="64" t="s">
        <v>138</v>
      </c>
      <c r="D51" s="21"/>
      <c r="E51" s="21">
        <v>14</v>
      </c>
      <c r="F51" s="24">
        <v>19</v>
      </c>
      <c r="G51" s="57">
        <v>0</v>
      </c>
      <c r="H51" s="57">
        <v>0</v>
      </c>
      <c r="I51" s="57">
        <v>0</v>
      </c>
      <c r="J51" s="57">
        <v>935</v>
      </c>
      <c r="K51" s="57">
        <v>1198</v>
      </c>
      <c r="L51" s="57">
        <v>2273</v>
      </c>
      <c r="M51" s="57">
        <v>2590</v>
      </c>
      <c r="N51" s="57">
        <v>0</v>
      </c>
      <c r="O51" s="57">
        <v>5505</v>
      </c>
      <c r="P51" s="57">
        <v>5867</v>
      </c>
      <c r="Q51" s="63"/>
    </row>
    <row r="52" spans="1:17" x14ac:dyDescent="0.25">
      <c r="A52" s="60"/>
      <c r="B52" s="21" t="s">
        <v>124</v>
      </c>
      <c r="C52" s="64" t="s">
        <v>139</v>
      </c>
      <c r="D52" s="21"/>
      <c r="E52" s="21">
        <v>15</v>
      </c>
      <c r="F52" s="24">
        <v>20</v>
      </c>
      <c r="G52" s="57">
        <v>0</v>
      </c>
      <c r="H52" s="57">
        <v>0</v>
      </c>
      <c r="I52" s="57">
        <v>0</v>
      </c>
      <c r="J52" s="57">
        <v>796</v>
      </c>
      <c r="K52" s="57">
        <v>1056</v>
      </c>
      <c r="L52" s="57">
        <v>2115</v>
      </c>
      <c r="M52" s="57">
        <v>2427</v>
      </c>
      <c r="N52" s="57">
        <v>0</v>
      </c>
      <c r="O52" s="57">
        <v>5303</v>
      </c>
      <c r="P52" s="57">
        <v>5660</v>
      </c>
      <c r="Q52" s="63"/>
    </row>
    <row r="53" spans="1:17" x14ac:dyDescent="0.25">
      <c r="A53" s="60"/>
      <c r="B53" s="21" t="s">
        <v>124</v>
      </c>
      <c r="C53" s="64" t="s">
        <v>140</v>
      </c>
      <c r="D53" s="21"/>
      <c r="E53" s="21">
        <v>16</v>
      </c>
      <c r="F53" s="24">
        <v>21</v>
      </c>
      <c r="G53" s="57">
        <v>0</v>
      </c>
      <c r="H53" s="57">
        <v>0</v>
      </c>
      <c r="I53" s="57">
        <v>0</v>
      </c>
      <c r="J53" s="57">
        <v>673</v>
      </c>
      <c r="K53" s="57">
        <v>931</v>
      </c>
      <c r="L53" s="57">
        <v>1976</v>
      </c>
      <c r="M53" s="57">
        <v>2285</v>
      </c>
      <c r="N53" s="57">
        <v>0</v>
      </c>
      <c r="O53" s="57">
        <v>5124</v>
      </c>
      <c r="P53" s="57">
        <v>5477</v>
      </c>
      <c r="Q53" s="63"/>
    </row>
    <row r="54" spans="1:17" x14ac:dyDescent="0.25">
      <c r="A54" s="60"/>
      <c r="B54" s="21" t="s">
        <v>124</v>
      </c>
      <c r="C54" s="64" t="s">
        <v>141</v>
      </c>
      <c r="D54" s="21"/>
      <c r="E54" s="21">
        <v>17</v>
      </c>
      <c r="F54" s="24">
        <v>22</v>
      </c>
      <c r="G54" s="57">
        <v>0</v>
      </c>
      <c r="H54" s="57">
        <v>0</v>
      </c>
      <c r="I54" s="57">
        <v>0</v>
      </c>
      <c r="J54" s="57">
        <v>565</v>
      </c>
      <c r="K54" s="57">
        <v>820</v>
      </c>
      <c r="L54" s="57">
        <v>1855</v>
      </c>
      <c r="M54" s="57">
        <v>2160</v>
      </c>
      <c r="N54" s="57">
        <v>0</v>
      </c>
      <c r="O54" s="57">
        <v>4967</v>
      </c>
      <c r="P54" s="57">
        <v>5316</v>
      </c>
      <c r="Q54" s="63"/>
    </row>
    <row r="55" spans="1:17" x14ac:dyDescent="0.25">
      <c r="A55" s="60"/>
      <c r="B55" s="21" t="s">
        <v>124</v>
      </c>
      <c r="C55" s="64" t="s">
        <v>142</v>
      </c>
      <c r="D55" s="21"/>
      <c r="E55" s="21">
        <v>18</v>
      </c>
      <c r="F55" s="24">
        <v>23</v>
      </c>
      <c r="G55" s="57">
        <v>0</v>
      </c>
      <c r="H55" s="57">
        <v>0</v>
      </c>
      <c r="I55" s="57">
        <v>0</v>
      </c>
      <c r="J55" s="57">
        <v>471</v>
      </c>
      <c r="K55" s="57">
        <v>721</v>
      </c>
      <c r="L55" s="57">
        <v>1747</v>
      </c>
      <c r="M55" s="57">
        <v>2049</v>
      </c>
      <c r="N55" s="57">
        <v>0</v>
      </c>
      <c r="O55" s="57">
        <v>4829</v>
      </c>
      <c r="P55" s="57">
        <v>5173</v>
      </c>
      <c r="Q55" s="63"/>
    </row>
    <row r="56" spans="1:17" x14ac:dyDescent="0.25">
      <c r="A56" s="60"/>
      <c r="B56" s="21" t="s">
        <v>124</v>
      </c>
      <c r="C56" s="64" t="s">
        <v>143</v>
      </c>
      <c r="D56" s="21"/>
      <c r="E56" s="21">
        <v>19</v>
      </c>
      <c r="F56" s="24">
        <v>24</v>
      </c>
      <c r="G56" s="57">
        <v>0</v>
      </c>
      <c r="H56" s="57">
        <v>0</v>
      </c>
      <c r="I56" s="57">
        <v>0</v>
      </c>
      <c r="J56" s="57">
        <v>388</v>
      </c>
      <c r="K56" s="57">
        <v>637</v>
      </c>
      <c r="L56" s="57">
        <v>1651</v>
      </c>
      <c r="M56" s="57">
        <v>1951</v>
      </c>
      <c r="N56" s="57">
        <v>0</v>
      </c>
      <c r="O56" s="57">
        <v>4707</v>
      </c>
      <c r="P56" s="57">
        <v>5049</v>
      </c>
      <c r="Q56" s="63"/>
    </row>
    <row r="57" spans="1:17" x14ac:dyDescent="0.25">
      <c r="A57" s="60"/>
      <c r="B57" s="21" t="s">
        <v>124</v>
      </c>
      <c r="C57" s="64" t="s">
        <v>144</v>
      </c>
      <c r="D57" s="21"/>
      <c r="E57" s="21">
        <v>20</v>
      </c>
      <c r="F57" s="24">
        <v>25</v>
      </c>
      <c r="G57" s="57">
        <v>0</v>
      </c>
      <c r="H57" s="57">
        <v>0</v>
      </c>
      <c r="I57" s="57">
        <v>0</v>
      </c>
      <c r="J57" s="57">
        <v>313</v>
      </c>
      <c r="K57" s="57">
        <v>559</v>
      </c>
      <c r="L57" s="57">
        <v>1567</v>
      </c>
      <c r="M57" s="57">
        <v>1864</v>
      </c>
      <c r="N57" s="57">
        <v>0</v>
      </c>
      <c r="O57" s="57">
        <v>4599</v>
      </c>
      <c r="P57" s="57">
        <v>4937</v>
      </c>
      <c r="Q57" s="63"/>
    </row>
    <row r="58" spans="1:17" x14ac:dyDescent="0.25">
      <c r="A58" s="60"/>
      <c r="B58" s="21" t="s">
        <v>124</v>
      </c>
      <c r="C58" s="64" t="s">
        <v>145</v>
      </c>
      <c r="D58" s="21"/>
      <c r="E58" s="21">
        <v>21</v>
      </c>
      <c r="F58" s="24">
        <v>26</v>
      </c>
      <c r="G58" s="57">
        <v>0</v>
      </c>
      <c r="H58" s="57">
        <v>0</v>
      </c>
      <c r="I58" s="57">
        <v>0</v>
      </c>
      <c r="J58" s="57">
        <v>247</v>
      </c>
      <c r="K58" s="57">
        <v>492</v>
      </c>
      <c r="L58" s="57">
        <v>1492</v>
      </c>
      <c r="M58" s="57">
        <v>1788</v>
      </c>
      <c r="N58" s="57">
        <v>0</v>
      </c>
      <c r="O58" s="57">
        <v>4502</v>
      </c>
      <c r="P58" s="57">
        <v>4838</v>
      </c>
      <c r="Q58" s="63"/>
    </row>
    <row r="59" spans="1:17" x14ac:dyDescent="0.25">
      <c r="A59" s="60"/>
      <c r="B59" s="21" t="s">
        <v>124</v>
      </c>
      <c r="C59" s="64" t="s">
        <v>146</v>
      </c>
      <c r="D59" s="21"/>
      <c r="E59" s="21">
        <v>22</v>
      </c>
      <c r="F59" s="24">
        <v>27</v>
      </c>
      <c r="G59" s="57">
        <v>0</v>
      </c>
      <c r="H59" s="57">
        <v>0</v>
      </c>
      <c r="I59" s="57">
        <v>0</v>
      </c>
      <c r="J59" s="57">
        <v>188</v>
      </c>
      <c r="K59" s="57">
        <v>433</v>
      </c>
      <c r="L59" s="57">
        <v>1425</v>
      </c>
      <c r="M59" s="57">
        <v>1719</v>
      </c>
      <c r="N59" s="57">
        <v>0</v>
      </c>
      <c r="O59" s="57">
        <v>4416</v>
      </c>
      <c r="P59" s="57">
        <v>4751</v>
      </c>
      <c r="Q59" s="63"/>
    </row>
    <row r="60" spans="1:17" x14ac:dyDescent="0.25">
      <c r="A60" s="60"/>
      <c r="B60" s="21" t="s">
        <v>124</v>
      </c>
      <c r="C60" s="64" t="s">
        <v>147</v>
      </c>
      <c r="D60" s="21"/>
      <c r="E60" s="21">
        <v>23</v>
      </c>
      <c r="F60" s="24">
        <v>28</v>
      </c>
      <c r="G60" s="57">
        <v>0</v>
      </c>
      <c r="H60" s="57">
        <v>0</v>
      </c>
      <c r="I60" s="57">
        <v>0</v>
      </c>
      <c r="J60" s="57">
        <v>137</v>
      </c>
      <c r="K60" s="57">
        <v>379</v>
      </c>
      <c r="L60" s="57">
        <v>1367</v>
      </c>
      <c r="M60" s="57">
        <v>1658</v>
      </c>
      <c r="N60" s="57">
        <v>0</v>
      </c>
      <c r="O60" s="57">
        <v>4340</v>
      </c>
      <c r="P60" s="57">
        <v>4673</v>
      </c>
      <c r="Q60" s="63"/>
    </row>
    <row r="61" spans="1:17" x14ac:dyDescent="0.25">
      <c r="A61" s="60"/>
      <c r="B61" s="21" t="s">
        <v>124</v>
      </c>
      <c r="C61" s="64" t="s">
        <v>148</v>
      </c>
      <c r="D61" s="21"/>
      <c r="E61" s="21">
        <v>24</v>
      </c>
      <c r="F61" s="24">
        <v>29</v>
      </c>
      <c r="G61" s="57">
        <v>0</v>
      </c>
      <c r="H61" s="57">
        <v>0</v>
      </c>
      <c r="I61" s="57">
        <v>0</v>
      </c>
      <c r="J61" s="57">
        <v>90</v>
      </c>
      <c r="K61" s="57">
        <v>331</v>
      </c>
      <c r="L61" s="57">
        <v>1314</v>
      </c>
      <c r="M61" s="57">
        <v>1605</v>
      </c>
      <c r="N61" s="57">
        <v>0</v>
      </c>
      <c r="O61" s="57">
        <v>4273</v>
      </c>
      <c r="P61" s="57">
        <v>4604</v>
      </c>
      <c r="Q61" s="63"/>
    </row>
    <row r="62" spans="1:17" x14ac:dyDescent="0.25">
      <c r="A62" s="60"/>
      <c r="B62" s="21" t="s">
        <v>124</v>
      </c>
      <c r="C62" s="64" t="s">
        <v>149</v>
      </c>
      <c r="D62" s="21"/>
      <c r="E62" s="21">
        <v>25</v>
      </c>
      <c r="F62" s="24">
        <v>30</v>
      </c>
      <c r="G62" s="57">
        <v>0</v>
      </c>
      <c r="H62" s="57">
        <v>0</v>
      </c>
      <c r="I62" s="57">
        <v>0</v>
      </c>
      <c r="J62" s="57">
        <v>49</v>
      </c>
      <c r="K62" s="57">
        <v>288</v>
      </c>
      <c r="L62" s="57">
        <v>1266</v>
      </c>
      <c r="M62" s="57">
        <v>1556</v>
      </c>
      <c r="N62" s="57">
        <v>0</v>
      </c>
      <c r="O62" s="57">
        <v>4212</v>
      </c>
      <c r="P62" s="57">
        <v>4541</v>
      </c>
      <c r="Q62" s="63"/>
    </row>
    <row r="63" spans="1:17" x14ac:dyDescent="0.25">
      <c r="A63" s="60"/>
      <c r="B63" s="21" t="s">
        <v>124</v>
      </c>
      <c r="C63" s="64" t="s">
        <v>150</v>
      </c>
      <c r="D63" s="21"/>
      <c r="E63" s="21">
        <v>26</v>
      </c>
      <c r="F63" s="24">
        <v>31</v>
      </c>
      <c r="G63" s="57">
        <v>0</v>
      </c>
      <c r="H63" s="57">
        <v>0</v>
      </c>
      <c r="I63" s="57">
        <v>0</v>
      </c>
      <c r="J63" s="57">
        <v>11</v>
      </c>
      <c r="K63" s="57">
        <v>250</v>
      </c>
      <c r="L63" s="57">
        <v>1226</v>
      </c>
      <c r="M63" s="57">
        <v>1512</v>
      </c>
      <c r="N63" s="57">
        <v>0</v>
      </c>
      <c r="O63" s="57">
        <v>4158</v>
      </c>
      <c r="P63" s="57">
        <v>4487</v>
      </c>
      <c r="Q63" s="63"/>
    </row>
    <row r="64" spans="1:17" x14ac:dyDescent="0.25">
      <c r="A64" s="60"/>
      <c r="B64" s="21" t="s">
        <v>124</v>
      </c>
      <c r="C64" s="64" t="s">
        <v>151</v>
      </c>
      <c r="D64" s="21"/>
      <c r="E64" s="21">
        <v>27</v>
      </c>
      <c r="F64" s="24">
        <v>32</v>
      </c>
      <c r="G64" s="57">
        <v>0</v>
      </c>
      <c r="H64" s="57">
        <v>0</v>
      </c>
      <c r="I64" s="57">
        <v>0</v>
      </c>
      <c r="J64" s="57">
        <v>0</v>
      </c>
      <c r="K64" s="57">
        <v>216</v>
      </c>
      <c r="L64" s="57">
        <v>1188</v>
      </c>
      <c r="M64" s="57">
        <v>1474</v>
      </c>
      <c r="N64" s="57">
        <v>0</v>
      </c>
      <c r="O64" s="57">
        <v>4110</v>
      </c>
      <c r="P64" s="57">
        <v>4437</v>
      </c>
      <c r="Q64" s="63"/>
    </row>
    <row r="65" spans="1:17" x14ac:dyDescent="0.25">
      <c r="A65" s="60"/>
      <c r="B65" s="21" t="s">
        <v>124</v>
      </c>
      <c r="C65" s="64" t="s">
        <v>152</v>
      </c>
      <c r="D65" s="21"/>
      <c r="E65" s="21">
        <v>28</v>
      </c>
      <c r="F65" s="24">
        <v>33</v>
      </c>
      <c r="G65" s="57">
        <v>0</v>
      </c>
      <c r="H65" s="57">
        <v>0</v>
      </c>
      <c r="I65" s="57">
        <v>0</v>
      </c>
      <c r="J65" s="57">
        <v>0</v>
      </c>
      <c r="K65" s="57">
        <v>185</v>
      </c>
      <c r="L65" s="57">
        <v>1154</v>
      </c>
      <c r="M65" s="57">
        <v>1440</v>
      </c>
      <c r="N65" s="57">
        <v>0</v>
      </c>
      <c r="O65" s="57">
        <v>4067</v>
      </c>
      <c r="P65" s="57">
        <v>4393</v>
      </c>
      <c r="Q65" s="63"/>
    </row>
    <row r="66" spans="1:17" x14ac:dyDescent="0.25">
      <c r="A66" s="60"/>
      <c r="B66" s="21" t="s">
        <v>124</v>
      </c>
      <c r="C66" s="64" t="s">
        <v>153</v>
      </c>
      <c r="D66" s="21"/>
      <c r="E66" s="21">
        <v>29</v>
      </c>
      <c r="F66" s="24">
        <v>34</v>
      </c>
      <c r="G66" s="57">
        <v>0</v>
      </c>
      <c r="H66" s="57">
        <v>0</v>
      </c>
      <c r="I66" s="57">
        <v>0</v>
      </c>
      <c r="J66" s="57">
        <v>0</v>
      </c>
      <c r="K66" s="57">
        <v>159</v>
      </c>
      <c r="L66" s="57">
        <v>1124</v>
      </c>
      <c r="M66" s="57">
        <v>1409</v>
      </c>
      <c r="N66" s="57">
        <v>0</v>
      </c>
      <c r="O66" s="57">
        <v>4028</v>
      </c>
      <c r="P66" s="57">
        <v>4354</v>
      </c>
      <c r="Q66" s="63"/>
    </row>
    <row r="67" spans="1:17" x14ac:dyDescent="0.25">
      <c r="A67" s="60"/>
      <c r="B67" s="21" t="s">
        <v>124</v>
      </c>
      <c r="C67" s="64" t="s">
        <v>154</v>
      </c>
      <c r="D67" s="21"/>
      <c r="E67" s="21">
        <v>30</v>
      </c>
      <c r="F67" s="24">
        <v>35</v>
      </c>
      <c r="G67" s="57">
        <v>0</v>
      </c>
      <c r="H67" s="57">
        <v>0</v>
      </c>
      <c r="I67" s="57">
        <v>0</v>
      </c>
      <c r="J67" s="57">
        <v>0</v>
      </c>
      <c r="K67" s="57">
        <v>135</v>
      </c>
      <c r="L67" s="57">
        <v>1097</v>
      </c>
      <c r="M67" s="57">
        <v>1382</v>
      </c>
      <c r="N67" s="57">
        <v>0</v>
      </c>
      <c r="O67" s="57">
        <v>3994</v>
      </c>
      <c r="P67" s="57">
        <v>4317</v>
      </c>
      <c r="Q67" s="63"/>
    </row>
    <row r="68" spans="1:17" x14ac:dyDescent="0.25">
      <c r="A68" s="60"/>
      <c r="B68" s="21" t="s">
        <v>124</v>
      </c>
      <c r="C68" s="64" t="s">
        <v>155</v>
      </c>
      <c r="D68" s="21"/>
      <c r="E68" s="21">
        <v>31</v>
      </c>
      <c r="F68" s="24">
        <v>36</v>
      </c>
      <c r="G68" s="57">
        <v>0</v>
      </c>
      <c r="H68" s="57">
        <v>0</v>
      </c>
      <c r="I68" s="57">
        <v>0</v>
      </c>
      <c r="J68" s="57">
        <v>0</v>
      </c>
      <c r="K68" s="57">
        <v>112</v>
      </c>
      <c r="L68" s="57">
        <v>1074</v>
      </c>
      <c r="M68" s="57">
        <v>1356</v>
      </c>
      <c r="N68" s="57">
        <v>0</v>
      </c>
      <c r="O68" s="57">
        <v>3963</v>
      </c>
      <c r="P68" s="57">
        <v>4286</v>
      </c>
      <c r="Q68" s="63"/>
    </row>
    <row r="69" spans="1:17" x14ac:dyDescent="0.25">
      <c r="A69" s="60"/>
      <c r="B69" s="21" t="s">
        <v>124</v>
      </c>
      <c r="C69" s="64" t="s">
        <v>156</v>
      </c>
      <c r="D69" s="21"/>
      <c r="E69" s="21">
        <v>32</v>
      </c>
      <c r="F69" s="24">
        <v>37</v>
      </c>
      <c r="G69" s="57">
        <v>0</v>
      </c>
      <c r="H69" s="57">
        <v>0</v>
      </c>
      <c r="I69" s="57">
        <v>0</v>
      </c>
      <c r="J69" s="57">
        <v>0</v>
      </c>
      <c r="K69" s="57">
        <v>94</v>
      </c>
      <c r="L69" s="57">
        <v>1051</v>
      </c>
      <c r="M69" s="57">
        <v>1335</v>
      </c>
      <c r="N69" s="57">
        <v>0</v>
      </c>
      <c r="O69" s="57">
        <v>3934</v>
      </c>
      <c r="P69" s="57">
        <v>4258</v>
      </c>
      <c r="Q69" s="63"/>
    </row>
    <row r="70" spans="1:17" x14ac:dyDescent="0.25">
      <c r="A70" s="60"/>
      <c r="B70" s="21" t="s">
        <v>124</v>
      </c>
      <c r="C70" s="64" t="s">
        <v>157</v>
      </c>
      <c r="D70" s="21"/>
      <c r="E70" s="21">
        <v>33</v>
      </c>
      <c r="F70" s="24">
        <v>38</v>
      </c>
      <c r="G70" s="57">
        <v>0</v>
      </c>
      <c r="H70" s="57">
        <v>0</v>
      </c>
      <c r="I70" s="57">
        <v>0</v>
      </c>
      <c r="J70" s="57">
        <v>0</v>
      </c>
      <c r="K70" s="57">
        <v>76</v>
      </c>
      <c r="L70" s="57">
        <v>1033</v>
      </c>
      <c r="M70" s="57">
        <v>1314</v>
      </c>
      <c r="N70" s="57">
        <v>0</v>
      </c>
      <c r="O70" s="57">
        <v>3910</v>
      </c>
      <c r="P70" s="57">
        <v>4232</v>
      </c>
      <c r="Q70" s="63"/>
    </row>
    <row r="71" spans="1:17" x14ac:dyDescent="0.25">
      <c r="A71" s="60"/>
      <c r="B71" s="21" t="s">
        <v>124</v>
      </c>
      <c r="C71" s="64" t="s">
        <v>158</v>
      </c>
      <c r="D71" s="21"/>
      <c r="E71" s="21">
        <v>34</v>
      </c>
      <c r="F71" s="24">
        <v>39</v>
      </c>
      <c r="G71" s="57">
        <v>0</v>
      </c>
      <c r="H71" s="57">
        <v>0</v>
      </c>
      <c r="I71" s="57">
        <v>0</v>
      </c>
      <c r="J71" s="57">
        <v>0</v>
      </c>
      <c r="K71" s="57">
        <v>60</v>
      </c>
      <c r="L71" s="57">
        <v>1015</v>
      </c>
      <c r="M71" s="57">
        <v>1297</v>
      </c>
      <c r="N71" s="57">
        <v>0</v>
      </c>
      <c r="O71" s="57">
        <v>3888</v>
      </c>
      <c r="P71" s="57">
        <v>4211</v>
      </c>
      <c r="Q71" s="63"/>
    </row>
    <row r="72" spans="1:17" x14ac:dyDescent="0.25">
      <c r="A72" s="60"/>
      <c r="B72" s="21" t="s">
        <v>124</v>
      </c>
      <c r="C72" s="64" t="s">
        <v>159</v>
      </c>
      <c r="D72" s="21"/>
      <c r="E72" s="21">
        <v>35</v>
      </c>
      <c r="F72" s="24">
        <v>40</v>
      </c>
      <c r="G72" s="57">
        <v>0</v>
      </c>
      <c r="H72" s="57">
        <v>0</v>
      </c>
      <c r="I72" s="57">
        <v>0</v>
      </c>
      <c r="J72" s="57">
        <v>0</v>
      </c>
      <c r="K72" s="57">
        <v>47</v>
      </c>
      <c r="L72" s="57">
        <v>1000</v>
      </c>
      <c r="M72" s="57">
        <v>1281</v>
      </c>
      <c r="N72" s="57">
        <v>0</v>
      </c>
      <c r="O72" s="57">
        <v>3868</v>
      </c>
      <c r="P72" s="57">
        <v>4189</v>
      </c>
      <c r="Q72" s="63"/>
    </row>
    <row r="73" spans="1:17" x14ac:dyDescent="0.25">
      <c r="A73" s="60"/>
      <c r="B73" s="21" t="s">
        <v>124</v>
      </c>
      <c r="C73" s="64" t="s">
        <v>160</v>
      </c>
      <c r="D73" s="21"/>
      <c r="E73" s="21">
        <v>36</v>
      </c>
      <c r="F73" s="24">
        <v>41</v>
      </c>
      <c r="G73" s="57">
        <v>0</v>
      </c>
      <c r="H73" s="57">
        <v>0</v>
      </c>
      <c r="I73" s="57">
        <v>0</v>
      </c>
      <c r="J73" s="57">
        <v>0</v>
      </c>
      <c r="K73" s="57">
        <v>34</v>
      </c>
      <c r="L73" s="57">
        <v>986</v>
      </c>
      <c r="M73" s="57">
        <v>1266</v>
      </c>
      <c r="N73" s="57">
        <v>0</v>
      </c>
      <c r="O73" s="57">
        <v>3850</v>
      </c>
      <c r="P73" s="57">
        <v>4172</v>
      </c>
      <c r="Q73" s="63"/>
    </row>
    <row r="74" spans="1:17" x14ac:dyDescent="0.25">
      <c r="A74" s="60"/>
      <c r="B74" s="21" t="s">
        <v>124</v>
      </c>
      <c r="C74" s="64" t="s">
        <v>161</v>
      </c>
      <c r="D74" s="21"/>
      <c r="E74" s="21">
        <v>37</v>
      </c>
      <c r="F74" s="24">
        <v>42</v>
      </c>
      <c r="G74" s="57">
        <v>0</v>
      </c>
      <c r="H74" s="57">
        <v>0</v>
      </c>
      <c r="I74" s="57">
        <v>0</v>
      </c>
      <c r="J74" s="57">
        <v>0</v>
      </c>
      <c r="K74" s="57">
        <v>21</v>
      </c>
      <c r="L74" s="57">
        <v>973</v>
      </c>
      <c r="M74" s="57">
        <v>1254</v>
      </c>
      <c r="N74" s="57">
        <v>0</v>
      </c>
      <c r="O74" s="57">
        <v>3834</v>
      </c>
      <c r="P74" s="57">
        <v>4154</v>
      </c>
      <c r="Q74" s="63"/>
    </row>
    <row r="75" spans="1:17" x14ac:dyDescent="0.25">
      <c r="A75" s="60"/>
      <c r="B75" s="21" t="s">
        <v>124</v>
      </c>
      <c r="C75" s="64" t="s">
        <v>162</v>
      </c>
      <c r="D75" s="21"/>
      <c r="E75" s="21">
        <v>38</v>
      </c>
      <c r="F75" s="24">
        <v>43</v>
      </c>
      <c r="G75" s="57">
        <v>0</v>
      </c>
      <c r="H75" s="57">
        <v>0</v>
      </c>
      <c r="I75" s="57">
        <v>0</v>
      </c>
      <c r="J75" s="57">
        <v>0</v>
      </c>
      <c r="K75" s="57">
        <v>11</v>
      </c>
      <c r="L75" s="57">
        <v>962</v>
      </c>
      <c r="M75" s="57">
        <v>1243</v>
      </c>
      <c r="N75" s="57">
        <v>0</v>
      </c>
      <c r="O75" s="57">
        <v>3819</v>
      </c>
      <c r="P75" s="57">
        <v>4139</v>
      </c>
      <c r="Q75" s="63"/>
    </row>
    <row r="76" spans="1:17" x14ac:dyDescent="0.25">
      <c r="A76" s="60"/>
      <c r="B76" s="21" t="s">
        <v>124</v>
      </c>
      <c r="C76" s="64" t="s">
        <v>163</v>
      </c>
      <c r="D76" s="21"/>
      <c r="E76" s="21">
        <v>39</v>
      </c>
      <c r="F76" s="24">
        <v>44</v>
      </c>
      <c r="G76" s="57">
        <v>0</v>
      </c>
      <c r="H76" s="57">
        <v>0</v>
      </c>
      <c r="I76" s="57">
        <v>0</v>
      </c>
      <c r="J76" s="57">
        <v>0</v>
      </c>
      <c r="K76" s="57">
        <v>3</v>
      </c>
      <c r="L76" s="57">
        <v>952</v>
      </c>
      <c r="M76" s="57">
        <v>1233</v>
      </c>
      <c r="N76" s="57">
        <v>0</v>
      </c>
      <c r="O76" s="57">
        <v>3807</v>
      </c>
      <c r="P76" s="57">
        <v>4126</v>
      </c>
      <c r="Q76" s="63"/>
    </row>
    <row r="77" spans="1:17" x14ac:dyDescent="0.25">
      <c r="A77" s="60"/>
      <c r="B77" s="21" t="s">
        <v>124</v>
      </c>
      <c r="C77" s="64" t="s">
        <v>164</v>
      </c>
      <c r="D77" s="21"/>
      <c r="E77" s="21">
        <v>40</v>
      </c>
      <c r="F77" s="24">
        <v>45</v>
      </c>
      <c r="G77" s="57">
        <v>0</v>
      </c>
      <c r="H77" s="57">
        <v>0</v>
      </c>
      <c r="I77" s="57">
        <v>0</v>
      </c>
      <c r="J77" s="57">
        <v>0</v>
      </c>
      <c r="K77" s="57">
        <v>0</v>
      </c>
      <c r="L77" s="57">
        <v>943</v>
      </c>
      <c r="M77" s="57">
        <v>1222</v>
      </c>
      <c r="N77" s="57">
        <v>0</v>
      </c>
      <c r="O77" s="57">
        <v>3796</v>
      </c>
      <c r="P77" s="57">
        <v>4115</v>
      </c>
      <c r="Q77" s="63"/>
    </row>
    <row r="78" spans="1:17" x14ac:dyDescent="0.25">
      <c r="A78" s="60"/>
      <c r="B78" s="21" t="s">
        <v>124</v>
      </c>
      <c r="C78" s="64" t="s">
        <v>165</v>
      </c>
      <c r="D78" s="21"/>
      <c r="E78" s="21">
        <v>41</v>
      </c>
      <c r="F78" s="24">
        <v>46</v>
      </c>
      <c r="G78" s="57">
        <v>0</v>
      </c>
      <c r="H78" s="57">
        <v>0</v>
      </c>
      <c r="I78" s="57">
        <v>0</v>
      </c>
      <c r="J78" s="57">
        <v>0</v>
      </c>
      <c r="K78" s="57">
        <v>0</v>
      </c>
      <c r="L78" s="57">
        <v>935</v>
      </c>
      <c r="M78" s="57">
        <v>1214</v>
      </c>
      <c r="N78" s="57">
        <v>0</v>
      </c>
      <c r="O78" s="57">
        <v>3785</v>
      </c>
      <c r="P78" s="57">
        <v>4105</v>
      </c>
      <c r="Q78" s="63"/>
    </row>
    <row r="79" spans="1:17" x14ac:dyDescent="0.25">
      <c r="A79" s="60"/>
      <c r="B79" s="21" t="s">
        <v>124</v>
      </c>
      <c r="C79" s="64" t="s">
        <v>166</v>
      </c>
      <c r="D79" s="21"/>
      <c r="E79" s="21">
        <v>42</v>
      </c>
      <c r="F79" s="24">
        <v>47</v>
      </c>
      <c r="G79" s="57">
        <v>0</v>
      </c>
      <c r="H79" s="57">
        <v>0</v>
      </c>
      <c r="I79" s="57">
        <v>0</v>
      </c>
      <c r="J79" s="57">
        <v>0</v>
      </c>
      <c r="K79" s="57">
        <v>0</v>
      </c>
      <c r="L79" s="57">
        <v>927</v>
      </c>
      <c r="M79" s="57">
        <v>1206</v>
      </c>
      <c r="N79" s="57">
        <v>0</v>
      </c>
      <c r="O79" s="57">
        <v>3774</v>
      </c>
      <c r="P79" s="57">
        <v>4095</v>
      </c>
      <c r="Q79" s="63"/>
    </row>
    <row r="80" spans="1:17" x14ac:dyDescent="0.25">
      <c r="A80" s="60"/>
      <c r="B80" s="21" t="s">
        <v>124</v>
      </c>
      <c r="C80" s="64" t="s">
        <v>167</v>
      </c>
      <c r="D80" s="21"/>
      <c r="E80" s="21">
        <v>43</v>
      </c>
      <c r="F80" s="24">
        <v>48</v>
      </c>
      <c r="G80" s="57">
        <v>0</v>
      </c>
      <c r="H80" s="57">
        <v>0</v>
      </c>
      <c r="I80" s="57">
        <v>0</v>
      </c>
      <c r="J80" s="57">
        <v>0</v>
      </c>
      <c r="K80" s="57">
        <v>0</v>
      </c>
      <c r="L80" s="57">
        <v>921</v>
      </c>
      <c r="M80" s="57">
        <v>1199</v>
      </c>
      <c r="N80" s="57">
        <v>0</v>
      </c>
      <c r="O80" s="57">
        <v>3766</v>
      </c>
      <c r="P80" s="57">
        <v>4085</v>
      </c>
      <c r="Q80" s="63"/>
    </row>
    <row r="81" spans="1:18" x14ac:dyDescent="0.25">
      <c r="A81" s="60"/>
      <c r="B81" s="21" t="s">
        <v>124</v>
      </c>
      <c r="C81" s="64" t="s">
        <v>168</v>
      </c>
      <c r="D81" s="21"/>
      <c r="E81" s="21">
        <v>44</v>
      </c>
      <c r="F81" s="24">
        <v>49</v>
      </c>
      <c r="G81" s="57">
        <v>0</v>
      </c>
      <c r="H81" s="57">
        <v>0</v>
      </c>
      <c r="I81" s="57">
        <v>0</v>
      </c>
      <c r="J81" s="57">
        <v>0</v>
      </c>
      <c r="K81" s="57">
        <v>0</v>
      </c>
      <c r="L81" s="57">
        <v>915</v>
      </c>
      <c r="M81" s="57">
        <v>1194</v>
      </c>
      <c r="N81" s="57">
        <v>0</v>
      </c>
      <c r="O81" s="57">
        <v>3759</v>
      </c>
      <c r="P81" s="57">
        <v>4077</v>
      </c>
      <c r="Q81" s="63"/>
      <c r="R81" s="20"/>
    </row>
    <row r="82" spans="1:18" x14ac:dyDescent="0.25">
      <c r="A82" s="60"/>
      <c r="B82" s="21" t="s">
        <v>124</v>
      </c>
      <c r="C82" s="65" t="s">
        <v>169</v>
      </c>
      <c r="D82" s="66"/>
      <c r="E82" s="66">
        <v>45</v>
      </c>
      <c r="F82" s="46" t="s">
        <v>170</v>
      </c>
      <c r="G82" s="122">
        <v>0</v>
      </c>
      <c r="H82" s="122">
        <v>0</v>
      </c>
      <c r="I82" s="122">
        <v>0</v>
      </c>
      <c r="J82" s="122">
        <v>0</v>
      </c>
      <c r="K82" s="122">
        <v>0</v>
      </c>
      <c r="L82" s="122">
        <v>910</v>
      </c>
      <c r="M82" s="122">
        <v>1188</v>
      </c>
      <c r="N82" s="57">
        <v>0</v>
      </c>
      <c r="O82" s="122">
        <v>3752</v>
      </c>
      <c r="P82" s="57">
        <v>4071</v>
      </c>
      <c r="Q82" s="63"/>
      <c r="R82" s="20"/>
    </row>
    <row r="83" spans="1:18" x14ac:dyDescent="0.25">
      <c r="A83" s="60"/>
      <c r="B83" s="21"/>
      <c r="C83" s="21"/>
      <c r="D83" s="21"/>
      <c r="E83" s="21"/>
      <c r="F83" s="18"/>
      <c r="G83" s="37"/>
      <c r="H83" s="37"/>
      <c r="I83" s="37"/>
      <c r="J83" s="37"/>
      <c r="K83" s="37"/>
      <c r="L83" s="37"/>
      <c r="M83" s="37"/>
      <c r="N83" s="124"/>
      <c r="O83" s="37"/>
      <c r="P83" s="123"/>
      <c r="Q83" s="63"/>
      <c r="R83" s="20"/>
    </row>
    <row r="84" spans="1:18" x14ac:dyDescent="0.25">
      <c r="A84" s="60"/>
      <c r="B84" s="21"/>
      <c r="C84" s="21"/>
      <c r="D84" s="20"/>
      <c r="E84" s="20"/>
      <c r="F84" s="18"/>
      <c r="G84" s="37"/>
      <c r="H84" s="37"/>
      <c r="I84" s="37"/>
      <c r="J84" s="37"/>
      <c r="K84" s="37"/>
      <c r="L84" s="39"/>
      <c r="M84" s="37"/>
      <c r="N84" s="37"/>
      <c r="O84" s="63"/>
      <c r="P84" s="20"/>
      <c r="Q84" s="20"/>
      <c r="R84" s="67"/>
    </row>
    <row r="85" spans="1:18" x14ac:dyDescent="0.25">
      <c r="A85" s="60"/>
      <c r="B85" s="21"/>
      <c r="C85" s="20"/>
      <c r="D85" s="20"/>
      <c r="E85" s="20"/>
      <c r="F85" s="20"/>
      <c r="G85" s="20"/>
      <c r="H85" s="20"/>
      <c r="I85" s="20"/>
      <c r="J85" s="20"/>
      <c r="K85" s="20"/>
      <c r="L85" s="20"/>
      <c r="M85" s="20"/>
      <c r="N85" s="20"/>
      <c r="O85" s="20"/>
      <c r="P85" s="20"/>
      <c r="Q85" s="20"/>
      <c r="R85" s="20"/>
    </row>
    <row r="86" spans="1:18" x14ac:dyDescent="0.25">
      <c r="A86" s="60"/>
      <c r="B86" s="21"/>
      <c r="C86" s="20" t="s">
        <v>171</v>
      </c>
      <c r="D86" s="20" t="s">
        <v>172</v>
      </c>
      <c r="E86" s="20"/>
      <c r="F86" s="20"/>
      <c r="G86" s="20"/>
      <c r="H86" s="20"/>
      <c r="I86" s="19"/>
      <c r="J86" s="20"/>
      <c r="K86" s="20"/>
      <c r="L86" s="20"/>
      <c r="M86" s="20"/>
      <c r="N86" s="20"/>
      <c r="O86" s="20"/>
      <c r="P86" s="20"/>
      <c r="Q86" s="20"/>
      <c r="R86" s="20"/>
    </row>
    <row r="87" spans="1:18" x14ac:dyDescent="0.25">
      <c r="A87" s="60"/>
      <c r="B87" s="21"/>
      <c r="C87" s="20" t="s">
        <v>113</v>
      </c>
      <c r="D87" s="20" t="s">
        <v>173</v>
      </c>
      <c r="E87" s="20"/>
      <c r="F87" s="20"/>
      <c r="G87" s="20"/>
      <c r="H87" s="20"/>
      <c r="I87" s="20"/>
      <c r="J87" s="20"/>
      <c r="K87" s="20"/>
      <c r="L87" s="20"/>
      <c r="M87" s="20"/>
      <c r="N87" s="20"/>
      <c r="O87" s="20"/>
      <c r="P87" s="20"/>
      <c r="Q87" s="69"/>
      <c r="R87" s="20"/>
    </row>
    <row r="88" spans="1:18" x14ac:dyDescent="0.25">
      <c r="A88" s="60"/>
      <c r="B88" s="21"/>
      <c r="C88" s="20"/>
      <c r="D88" s="20"/>
      <c r="E88" s="20"/>
      <c r="F88" s="20"/>
      <c r="G88" s="20"/>
      <c r="H88" s="20"/>
      <c r="I88" s="20"/>
      <c r="J88" s="20"/>
      <c r="K88" s="20"/>
      <c r="L88" s="20"/>
      <c r="M88" s="20"/>
      <c r="N88" s="20"/>
      <c r="O88" s="20"/>
      <c r="P88" s="20"/>
      <c r="Q88" s="69"/>
      <c r="R88" s="20"/>
    </row>
    <row r="89" spans="1:18" x14ac:dyDescent="0.25">
      <c r="A89" s="60"/>
      <c r="B89" s="60"/>
      <c r="C89" s="38" t="s">
        <v>174</v>
      </c>
    </row>
    <row r="90" spans="1:18" x14ac:dyDescent="0.25">
      <c r="A90" s="60"/>
      <c r="B90" s="60"/>
      <c r="C90" s="21" t="s">
        <v>175</v>
      </c>
      <c r="D90" s="22">
        <v>1.2E-2</v>
      </c>
      <c r="E90" s="22"/>
    </row>
    <row r="91" spans="1:18" x14ac:dyDescent="0.25">
      <c r="A91" s="60"/>
      <c r="B91" s="60"/>
      <c r="C91" s="21" t="s">
        <v>176</v>
      </c>
      <c r="D91" s="22">
        <v>1.9E-2</v>
      </c>
      <c r="E91" s="22"/>
      <c r="G91" s="16"/>
      <c r="P91" s="16"/>
    </row>
    <row r="92" spans="1:18" ht="13.5" customHeight="1" x14ac:dyDescent="0.25">
      <c r="A92" s="60"/>
      <c r="B92" s="60"/>
    </row>
    <row r="93" spans="1:18" hidden="1" x14ac:dyDescent="0.25">
      <c r="A93" s="60"/>
      <c r="B93" s="60"/>
    </row>
    <row r="94" spans="1:18" hidden="1" x14ac:dyDescent="0.25">
      <c r="A94" s="60"/>
      <c r="B94" s="60"/>
    </row>
    <row r="95" spans="1:18" hidden="1" x14ac:dyDescent="0.25">
      <c r="A95" s="60"/>
      <c r="B95" s="60"/>
    </row>
    <row r="96" spans="1:18" hidden="1" x14ac:dyDescent="0.25">
      <c r="A96" s="60"/>
      <c r="B96" s="60"/>
    </row>
    <row r="97" spans="1:2" hidden="1" x14ac:dyDescent="0.25">
      <c r="A97" s="60"/>
      <c r="B97" s="60"/>
    </row>
    <row r="98" spans="1:2" hidden="1" x14ac:dyDescent="0.25">
      <c r="A98" s="60"/>
      <c r="B98" s="60"/>
    </row>
    <row r="99" spans="1:2" hidden="1" x14ac:dyDescent="0.25">
      <c r="A99" s="60"/>
      <c r="B99" s="60"/>
    </row>
    <row r="100" spans="1:2" hidden="1" x14ac:dyDescent="0.25">
      <c r="A100" s="60"/>
      <c r="B100" s="60"/>
    </row>
    <row r="101" spans="1:2" hidden="1" x14ac:dyDescent="0.25">
      <c r="A101" s="62"/>
      <c r="B101" s="62"/>
    </row>
  </sheetData>
  <sheetProtection algorithmName="SHA-512" hashValue="F1NZrTW/J1VmCsT3qs9Xt2BVt1/jgikJ6LQMYNFQcxTd1EPRYGV4mDt9LC3/7Mznx9/Mg+hGSErjOHobmEuaWg==" saltValue="cKcVfcqvms0g2USo+CaeDw==" spinCount="100000" sheet="1" selectLockedCells="1"/>
  <mergeCells count="5">
    <mergeCell ref="F36:F37"/>
    <mergeCell ref="Q23:Q33"/>
    <mergeCell ref="F6:F7"/>
    <mergeCell ref="F21:F22"/>
    <mergeCell ref="Q8:Q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zoomScaleNormal="100" workbookViewId="0">
      <pane ySplit="5" topLeftCell="A6" activePane="bottomLeft" state="frozen"/>
      <selection pane="bottomLeft"/>
    </sheetView>
  </sheetViews>
  <sheetFormatPr defaultColWidth="0" defaultRowHeight="15" zeroHeight="1" x14ac:dyDescent="0.25"/>
  <cols>
    <col min="1" max="1" width="3.140625" style="10" customWidth="1"/>
    <col min="2" max="2" width="32.28515625" style="10" bestFit="1" customWidth="1"/>
    <col min="3" max="6" width="17.7109375" style="10" customWidth="1"/>
    <col min="7" max="7" width="20.5703125" style="10" customWidth="1"/>
    <col min="8" max="8" width="19.42578125" style="10" customWidth="1"/>
    <col min="9" max="9" width="20.28515625" style="10" customWidth="1"/>
    <col min="10" max="13" width="21" style="10" customWidth="1"/>
    <col min="14" max="14" width="5.28515625" style="10" customWidth="1"/>
    <col min="15" max="24" width="9" style="10" hidden="1" customWidth="1"/>
    <col min="25" max="16384" width="9" hidden="1"/>
  </cols>
  <sheetData>
    <row r="1" spans="1:24" ht="21" x14ac:dyDescent="0.35">
      <c r="A1" s="3" t="s">
        <v>0</v>
      </c>
      <c r="B1" s="4"/>
      <c r="C1" s="5"/>
      <c r="D1" s="5"/>
      <c r="E1" s="5"/>
      <c r="F1" s="5"/>
      <c r="G1" s="5"/>
      <c r="H1" s="5"/>
      <c r="I1" s="5"/>
      <c r="J1" s="5"/>
      <c r="K1" s="5"/>
      <c r="L1" s="5"/>
      <c r="M1" s="5"/>
      <c r="N1" s="5"/>
      <c r="O1" s="5"/>
      <c r="P1" s="5"/>
      <c r="Q1" s="5"/>
      <c r="R1" s="5"/>
      <c r="S1" s="5"/>
      <c r="T1" s="5"/>
      <c r="U1" s="5"/>
      <c r="V1" s="5"/>
      <c r="W1" s="5"/>
      <c r="X1" s="5"/>
    </row>
    <row r="2" spans="1:24" ht="21" x14ac:dyDescent="0.35">
      <c r="A2" s="4" t="s">
        <v>1</v>
      </c>
      <c r="B2" s="4"/>
      <c r="C2" s="5"/>
      <c r="D2" s="5"/>
      <c r="E2" s="5"/>
      <c r="F2" s="5"/>
      <c r="G2" s="5"/>
      <c r="H2" s="5"/>
      <c r="I2" s="5"/>
      <c r="J2" s="5"/>
      <c r="K2" s="5"/>
      <c r="L2" s="5"/>
      <c r="M2" s="5"/>
      <c r="N2" s="5"/>
      <c r="O2" s="5"/>
      <c r="P2" s="5"/>
      <c r="Q2" s="5"/>
      <c r="R2" s="5"/>
      <c r="S2" s="5"/>
      <c r="T2" s="5"/>
      <c r="U2" s="5"/>
      <c r="V2" s="5"/>
      <c r="W2" s="5"/>
      <c r="X2" s="5"/>
    </row>
    <row r="3" spans="1:24" x14ac:dyDescent="0.25">
      <c r="A3" s="6"/>
      <c r="B3" s="6"/>
      <c r="C3" s="6"/>
      <c r="D3" s="6"/>
      <c r="E3" s="6"/>
      <c r="F3" s="6"/>
      <c r="G3" s="6"/>
      <c r="H3" s="6"/>
      <c r="I3" s="6"/>
      <c r="J3" s="6"/>
      <c r="K3" s="6"/>
      <c r="L3" s="6"/>
      <c r="M3" s="6"/>
      <c r="N3" s="6"/>
      <c r="O3" s="6"/>
      <c r="P3" s="6"/>
      <c r="Q3" s="6"/>
      <c r="R3" s="6"/>
      <c r="S3" s="6"/>
      <c r="T3" s="6"/>
      <c r="U3" s="6"/>
      <c r="V3" s="6"/>
      <c r="W3" s="6"/>
      <c r="X3" s="6"/>
    </row>
    <row r="4" spans="1:24" x14ac:dyDescent="0.25">
      <c r="A4" s="6"/>
      <c r="B4" s="6"/>
      <c r="C4" s="6"/>
      <c r="D4" s="6"/>
      <c r="E4" s="6"/>
      <c r="F4" s="6"/>
      <c r="G4" s="6"/>
      <c r="H4" s="6"/>
      <c r="I4" s="6"/>
      <c r="J4" s="6"/>
      <c r="K4" s="6"/>
      <c r="L4" s="6"/>
      <c r="M4" s="6"/>
      <c r="N4" s="6"/>
      <c r="O4" s="6"/>
      <c r="P4" s="6"/>
      <c r="Q4" s="6"/>
      <c r="R4" s="6"/>
      <c r="S4" s="6"/>
      <c r="T4" s="6"/>
      <c r="U4" s="6"/>
      <c r="V4" s="6"/>
      <c r="W4" s="6"/>
      <c r="X4" s="6"/>
    </row>
    <row r="5" spans="1:24" ht="36" x14ac:dyDescent="0.25">
      <c r="A5" s="6"/>
      <c r="B5" s="2"/>
      <c r="C5" s="1" t="s">
        <v>2</v>
      </c>
      <c r="D5" s="1" t="s">
        <v>3</v>
      </c>
      <c r="E5" s="1" t="s">
        <v>4</v>
      </c>
      <c r="F5" s="1" t="s">
        <v>5</v>
      </c>
      <c r="G5" s="1" t="s">
        <v>6</v>
      </c>
      <c r="H5" s="1" t="s">
        <v>7</v>
      </c>
      <c r="I5" s="1" t="s">
        <v>8</v>
      </c>
      <c r="J5" s="1" t="s">
        <v>9</v>
      </c>
      <c r="K5" s="1" t="s">
        <v>10</v>
      </c>
      <c r="L5" s="1" t="s">
        <v>11</v>
      </c>
      <c r="M5" s="1" t="s">
        <v>12</v>
      </c>
      <c r="N5" s="6"/>
      <c r="O5" s="6"/>
      <c r="P5" s="6"/>
      <c r="Q5" s="6"/>
      <c r="R5" s="6"/>
      <c r="S5" s="6"/>
      <c r="T5" s="6"/>
      <c r="U5" s="6"/>
      <c r="V5" s="6"/>
      <c r="W5" s="6"/>
      <c r="X5" s="6"/>
    </row>
    <row r="6" spans="1:24" x14ac:dyDescent="0.25">
      <c r="A6" s="6"/>
      <c r="B6" s="6" t="s">
        <v>13</v>
      </c>
      <c r="C6" s="7">
        <v>1</v>
      </c>
      <c r="D6" s="7">
        <v>1</v>
      </c>
      <c r="E6" s="7">
        <v>1</v>
      </c>
      <c r="F6" s="7">
        <v>1</v>
      </c>
      <c r="G6" s="7">
        <v>1</v>
      </c>
      <c r="H6" s="7">
        <v>1</v>
      </c>
      <c r="I6" s="7">
        <v>1</v>
      </c>
      <c r="J6" s="7">
        <v>1</v>
      </c>
      <c r="K6" s="7">
        <v>1</v>
      </c>
      <c r="L6" s="7">
        <v>1</v>
      </c>
      <c r="M6" s="7">
        <v>1</v>
      </c>
      <c r="N6" s="8"/>
      <c r="O6" s="8"/>
      <c r="P6" s="8"/>
      <c r="Q6" s="8"/>
      <c r="R6" s="8"/>
      <c r="S6" s="8"/>
      <c r="T6" s="8"/>
      <c r="U6" s="8"/>
      <c r="V6" s="8"/>
      <c r="W6" s="8"/>
      <c r="X6" s="8"/>
    </row>
    <row r="7" spans="1:24" x14ac:dyDescent="0.25">
      <c r="A7" s="6"/>
      <c r="B7" s="6" t="s">
        <v>14</v>
      </c>
      <c r="C7" s="9">
        <v>1.02</v>
      </c>
      <c r="D7" s="9">
        <v>1.02</v>
      </c>
      <c r="E7" s="9">
        <v>1.02</v>
      </c>
      <c r="F7" s="9">
        <v>1.02</v>
      </c>
      <c r="G7" s="9">
        <v>0.99</v>
      </c>
      <c r="H7" s="9">
        <v>0.96</v>
      </c>
      <c r="I7" s="9">
        <v>0.95</v>
      </c>
      <c r="J7" s="9">
        <v>0.97</v>
      </c>
      <c r="K7" s="9">
        <v>0.97</v>
      </c>
      <c r="L7" s="9">
        <v>0.96</v>
      </c>
      <c r="M7" s="9">
        <v>0.95</v>
      </c>
      <c r="N7" s="8"/>
      <c r="O7" s="8"/>
      <c r="P7" s="8"/>
      <c r="Q7" s="8"/>
      <c r="R7" s="8"/>
      <c r="S7" s="8"/>
      <c r="T7" s="8"/>
      <c r="U7" s="8"/>
      <c r="V7" s="8"/>
      <c r="W7" s="8"/>
      <c r="X7" s="8"/>
    </row>
    <row r="8" spans="1:24" x14ac:dyDescent="0.25">
      <c r="A8" s="6"/>
      <c r="B8" s="69" t="s">
        <v>15</v>
      </c>
      <c r="C8" s="9">
        <v>1.07</v>
      </c>
      <c r="D8" s="9">
        <v>1.08</v>
      </c>
      <c r="E8" s="9">
        <v>1.08</v>
      </c>
      <c r="F8" s="9">
        <v>1.0900000000000001</v>
      </c>
      <c r="G8" s="9">
        <v>1.01</v>
      </c>
      <c r="H8" s="9">
        <v>0.96</v>
      </c>
      <c r="I8" s="9">
        <v>0.95</v>
      </c>
      <c r="J8" s="9">
        <v>0.98</v>
      </c>
      <c r="K8" s="9">
        <v>0.97</v>
      </c>
      <c r="L8" s="9">
        <v>0.96</v>
      </c>
      <c r="M8" s="9">
        <v>0.95</v>
      </c>
      <c r="N8" s="8"/>
      <c r="O8" s="8"/>
      <c r="P8" s="8"/>
      <c r="Q8" s="8"/>
      <c r="R8" s="8"/>
      <c r="S8" s="8"/>
      <c r="T8" s="8"/>
      <c r="U8" s="8"/>
      <c r="V8" s="8"/>
      <c r="W8" s="8"/>
      <c r="X8" s="8"/>
    </row>
    <row r="9" spans="1:24" x14ac:dyDescent="0.25">
      <c r="A9" s="6"/>
      <c r="B9" s="69" t="s">
        <v>16</v>
      </c>
      <c r="C9" s="9">
        <v>1.04</v>
      </c>
      <c r="D9" s="9">
        <v>1.04</v>
      </c>
      <c r="E9" s="9">
        <v>1.04</v>
      </c>
      <c r="F9" s="9">
        <v>1.05</v>
      </c>
      <c r="G9" s="9">
        <v>1.01</v>
      </c>
      <c r="H9" s="9">
        <v>0.99</v>
      </c>
      <c r="I9" s="9">
        <v>0.99</v>
      </c>
      <c r="J9" s="9">
        <v>1</v>
      </c>
      <c r="K9" s="9">
        <v>0.99</v>
      </c>
      <c r="L9" s="9">
        <v>0.99</v>
      </c>
      <c r="M9" s="9">
        <v>0.99</v>
      </c>
      <c r="N9" s="8"/>
      <c r="O9" s="8"/>
      <c r="P9" s="8"/>
      <c r="Q9" s="8"/>
      <c r="R9" s="8"/>
      <c r="S9" s="8"/>
      <c r="T9" s="8"/>
      <c r="U9" s="8"/>
      <c r="V9" s="8"/>
      <c r="W9" s="8"/>
      <c r="X9" s="8"/>
    </row>
    <row r="10" spans="1:24" x14ac:dyDescent="0.25">
      <c r="A10" s="6"/>
      <c r="B10" s="69" t="s">
        <v>17</v>
      </c>
      <c r="C10" s="9">
        <v>1.07</v>
      </c>
      <c r="D10" s="9">
        <v>1.08</v>
      </c>
      <c r="E10" s="9">
        <v>1.08</v>
      </c>
      <c r="F10" s="9">
        <v>1.0900000000000001</v>
      </c>
      <c r="G10" s="9">
        <v>0.99</v>
      </c>
      <c r="H10" s="9">
        <v>0.94</v>
      </c>
      <c r="I10" s="9">
        <v>0.92</v>
      </c>
      <c r="J10" s="9">
        <v>0.96</v>
      </c>
      <c r="K10" s="9">
        <v>0.94</v>
      </c>
      <c r="L10" s="9">
        <v>0.94</v>
      </c>
      <c r="M10" s="9">
        <v>0.92</v>
      </c>
      <c r="N10" s="8"/>
      <c r="O10" s="8"/>
      <c r="P10" s="8"/>
      <c r="Q10" s="8"/>
      <c r="R10" s="8"/>
      <c r="S10" s="8"/>
      <c r="T10" s="8"/>
      <c r="U10" s="8"/>
      <c r="V10" s="8"/>
      <c r="W10" s="8"/>
      <c r="X10" s="8"/>
    </row>
    <row r="11" spans="1:24" x14ac:dyDescent="0.25">
      <c r="A11" s="6"/>
      <c r="B11" s="69" t="s">
        <v>18</v>
      </c>
      <c r="C11" s="9">
        <v>1.07</v>
      </c>
      <c r="D11" s="9">
        <v>1.08</v>
      </c>
      <c r="E11" s="9">
        <v>1.08</v>
      </c>
      <c r="F11" s="9">
        <v>1.0900000000000001</v>
      </c>
      <c r="G11" s="9">
        <v>1.01</v>
      </c>
      <c r="H11" s="9">
        <v>0.97</v>
      </c>
      <c r="I11" s="9">
        <v>0.95</v>
      </c>
      <c r="J11" s="9">
        <v>0.98</v>
      </c>
      <c r="K11" s="9">
        <v>0.97</v>
      </c>
      <c r="L11" s="9">
        <v>0.96</v>
      </c>
      <c r="M11" s="9">
        <v>0.95</v>
      </c>
      <c r="N11" s="8"/>
      <c r="O11" s="8"/>
      <c r="P11" s="8"/>
      <c r="Q11" s="8"/>
      <c r="R11" s="8"/>
      <c r="S11" s="8"/>
      <c r="T11" s="8"/>
      <c r="U11" s="8"/>
      <c r="V11" s="8"/>
      <c r="W11" s="8"/>
      <c r="X11" s="8"/>
    </row>
    <row r="12" spans="1:24" x14ac:dyDescent="0.25">
      <c r="A12" s="6"/>
      <c r="B12" s="69" t="s">
        <v>19</v>
      </c>
      <c r="C12" s="9">
        <v>1.1599999999999999</v>
      </c>
      <c r="D12" s="9">
        <v>1.1599999999999999</v>
      </c>
      <c r="E12" s="9">
        <v>1.1599999999999999</v>
      </c>
      <c r="F12" s="9">
        <v>1.19</v>
      </c>
      <c r="G12" s="9">
        <v>1.07</v>
      </c>
      <c r="H12" s="9">
        <v>1.01</v>
      </c>
      <c r="I12" s="9">
        <v>0.99</v>
      </c>
      <c r="J12" s="9">
        <v>1.01</v>
      </c>
      <c r="K12" s="9">
        <v>1.01</v>
      </c>
      <c r="L12" s="9">
        <v>1.01</v>
      </c>
      <c r="M12" s="9">
        <v>0.99</v>
      </c>
      <c r="N12" s="8"/>
      <c r="O12" s="8"/>
      <c r="P12" s="8"/>
      <c r="Q12" s="8"/>
      <c r="R12" s="8"/>
      <c r="S12" s="8"/>
      <c r="T12" s="8"/>
      <c r="U12" s="8"/>
      <c r="V12" s="8"/>
      <c r="W12" s="8"/>
      <c r="X12" s="8"/>
    </row>
    <row r="13" spans="1:24" x14ac:dyDescent="0.25">
      <c r="A13" s="6"/>
      <c r="B13" s="69" t="s">
        <v>20</v>
      </c>
      <c r="C13" s="9">
        <v>1.07</v>
      </c>
      <c r="D13" s="9">
        <v>1.08</v>
      </c>
      <c r="E13" s="9">
        <v>1.08</v>
      </c>
      <c r="F13" s="9">
        <v>1.0900000000000001</v>
      </c>
      <c r="G13" s="9">
        <v>1.01</v>
      </c>
      <c r="H13" s="9">
        <v>0.97</v>
      </c>
      <c r="I13" s="9">
        <v>0.95</v>
      </c>
      <c r="J13" s="9">
        <v>0.98</v>
      </c>
      <c r="K13" s="9">
        <v>0.97</v>
      </c>
      <c r="L13" s="9">
        <v>0.97</v>
      </c>
      <c r="M13" s="9">
        <v>0.95</v>
      </c>
      <c r="N13" s="8"/>
      <c r="O13" s="8"/>
      <c r="P13" s="8"/>
      <c r="Q13" s="8"/>
      <c r="R13" s="8"/>
      <c r="S13" s="8"/>
      <c r="T13" s="8"/>
      <c r="U13" s="8"/>
      <c r="V13" s="8"/>
      <c r="W13" s="8"/>
      <c r="X13" s="8"/>
    </row>
    <row r="14" spans="1:24" x14ac:dyDescent="0.25">
      <c r="A14" s="6"/>
      <c r="B14" s="69" t="s">
        <v>21</v>
      </c>
      <c r="C14" s="9">
        <v>1.08</v>
      </c>
      <c r="D14" s="9">
        <v>1.0900000000000001</v>
      </c>
      <c r="E14" s="9">
        <v>1.0900000000000001</v>
      </c>
      <c r="F14" s="9">
        <v>1.1000000000000001</v>
      </c>
      <c r="G14" s="9">
        <v>1.06</v>
      </c>
      <c r="H14" s="9">
        <v>1.04</v>
      </c>
      <c r="I14" s="9">
        <v>1.04</v>
      </c>
      <c r="J14" s="9">
        <v>1.04</v>
      </c>
      <c r="K14" s="9">
        <v>1.04</v>
      </c>
      <c r="L14" s="9">
        <v>1.04</v>
      </c>
      <c r="M14" s="9">
        <v>1.04</v>
      </c>
      <c r="N14" s="8"/>
      <c r="O14" s="8"/>
      <c r="P14" s="8"/>
      <c r="Q14" s="8"/>
      <c r="R14" s="8"/>
      <c r="S14" s="8"/>
      <c r="T14" s="8"/>
      <c r="U14" s="8"/>
      <c r="V14" s="8"/>
      <c r="W14" s="8"/>
      <c r="X14" s="8"/>
    </row>
    <row r="15" spans="1:24" x14ac:dyDescent="0.25">
      <c r="A15" s="6"/>
      <c r="B15" s="69" t="s">
        <v>22</v>
      </c>
      <c r="C15" s="9">
        <v>1.07</v>
      </c>
      <c r="D15" s="9">
        <v>1.08</v>
      </c>
      <c r="E15" s="9">
        <v>1.08</v>
      </c>
      <c r="F15" s="9">
        <v>1.0900000000000001</v>
      </c>
      <c r="G15" s="9">
        <v>1.02</v>
      </c>
      <c r="H15" s="9">
        <v>0.97</v>
      </c>
      <c r="I15" s="9">
        <v>0.96</v>
      </c>
      <c r="J15" s="9">
        <v>0.98</v>
      </c>
      <c r="K15" s="9">
        <v>0.98</v>
      </c>
      <c r="L15" s="9">
        <v>0.97</v>
      </c>
      <c r="M15" s="9">
        <v>0.96</v>
      </c>
      <c r="N15" s="8"/>
      <c r="O15" s="8"/>
      <c r="P15" s="8"/>
      <c r="Q15" s="8"/>
      <c r="R15" s="8"/>
      <c r="S15" s="8"/>
      <c r="T15" s="8"/>
      <c r="U15" s="8"/>
      <c r="V15" s="8"/>
      <c r="W15" s="8"/>
      <c r="X15" s="8"/>
    </row>
    <row r="16" spans="1:24" x14ac:dyDescent="0.25">
      <c r="A16" s="6"/>
      <c r="B16" s="69" t="s">
        <v>23</v>
      </c>
      <c r="C16" s="9">
        <v>1.07</v>
      </c>
      <c r="D16" s="9">
        <v>1.08</v>
      </c>
      <c r="E16" s="9">
        <v>1.08</v>
      </c>
      <c r="F16" s="9">
        <v>1.0900000000000001</v>
      </c>
      <c r="G16" s="9">
        <v>0.99</v>
      </c>
      <c r="H16" s="9">
        <v>0.94</v>
      </c>
      <c r="I16" s="9">
        <v>0.91</v>
      </c>
      <c r="J16" s="9">
        <v>0.96</v>
      </c>
      <c r="K16" s="9">
        <v>0.94</v>
      </c>
      <c r="L16" s="9">
        <v>0.93</v>
      </c>
      <c r="M16" s="9">
        <v>0.91</v>
      </c>
      <c r="N16" s="8"/>
      <c r="O16" s="8"/>
      <c r="P16" s="8"/>
      <c r="Q16" s="8"/>
      <c r="R16" s="8"/>
      <c r="S16" s="8"/>
      <c r="T16" s="8"/>
      <c r="U16" s="8"/>
      <c r="V16" s="8"/>
      <c r="W16" s="8"/>
      <c r="X16" s="8"/>
    </row>
    <row r="17" spans="2:24" x14ac:dyDescent="0.25">
      <c r="B17" s="69" t="s">
        <v>24</v>
      </c>
      <c r="C17" s="9">
        <v>1.07</v>
      </c>
      <c r="D17" s="9">
        <v>1.08</v>
      </c>
      <c r="E17" s="9">
        <v>1.08</v>
      </c>
      <c r="F17" s="9">
        <v>1.0900000000000001</v>
      </c>
      <c r="G17" s="9">
        <v>0.99</v>
      </c>
      <c r="H17" s="9">
        <v>0.94</v>
      </c>
      <c r="I17" s="9">
        <v>0.91</v>
      </c>
      <c r="J17" s="9">
        <v>0.96</v>
      </c>
      <c r="K17" s="9">
        <v>0.94</v>
      </c>
      <c r="L17" s="9">
        <v>0.93</v>
      </c>
      <c r="M17" s="9">
        <v>0.91</v>
      </c>
      <c r="N17" s="8"/>
      <c r="O17" s="8"/>
      <c r="P17" s="8"/>
      <c r="Q17" s="8"/>
      <c r="R17" s="8"/>
      <c r="S17" s="8"/>
      <c r="T17" s="8"/>
      <c r="U17" s="8"/>
      <c r="V17" s="8"/>
      <c r="W17" s="8"/>
      <c r="X17" s="8"/>
    </row>
    <row r="18" spans="2:24" x14ac:dyDescent="0.25">
      <c r="B18" s="69" t="s">
        <v>25</v>
      </c>
      <c r="C18" s="9">
        <v>1.08</v>
      </c>
      <c r="D18" s="9">
        <v>1.0900000000000001</v>
      </c>
      <c r="E18" s="9">
        <v>1.0900000000000001</v>
      </c>
      <c r="F18" s="9">
        <v>1.1000000000000001</v>
      </c>
      <c r="G18" s="9">
        <v>1.06</v>
      </c>
      <c r="H18" s="9">
        <v>1.05</v>
      </c>
      <c r="I18" s="9">
        <v>1.05</v>
      </c>
      <c r="J18" s="9">
        <v>1.04</v>
      </c>
      <c r="K18" s="9">
        <v>1.04</v>
      </c>
      <c r="L18" s="9">
        <v>1.05</v>
      </c>
      <c r="M18" s="9">
        <v>1.05</v>
      </c>
      <c r="N18" s="8"/>
      <c r="O18" s="8"/>
      <c r="P18" s="8"/>
      <c r="Q18" s="8"/>
      <c r="R18" s="8"/>
      <c r="S18" s="8"/>
      <c r="T18" s="8"/>
      <c r="U18" s="8"/>
      <c r="V18" s="8"/>
      <c r="W18" s="8"/>
      <c r="X18" s="8"/>
    </row>
    <row r="19" spans="2:24" x14ac:dyDescent="0.25">
      <c r="B19" s="69" t="s">
        <v>26</v>
      </c>
      <c r="C19" s="9">
        <v>1.08</v>
      </c>
      <c r="D19" s="9">
        <v>1.08</v>
      </c>
      <c r="E19" s="9">
        <v>1.08</v>
      </c>
      <c r="F19" s="9">
        <v>1.1000000000000001</v>
      </c>
      <c r="G19" s="9">
        <v>1.03</v>
      </c>
      <c r="H19" s="9">
        <v>1</v>
      </c>
      <c r="I19" s="9">
        <v>0.99</v>
      </c>
      <c r="J19" s="9">
        <v>1</v>
      </c>
      <c r="K19" s="9">
        <v>1</v>
      </c>
      <c r="L19" s="9">
        <v>1</v>
      </c>
      <c r="M19" s="9">
        <v>0.99</v>
      </c>
      <c r="N19" s="8"/>
      <c r="O19" s="8"/>
      <c r="P19" s="8"/>
      <c r="Q19" s="8"/>
      <c r="R19" s="8"/>
      <c r="S19" s="8"/>
      <c r="T19" s="8"/>
      <c r="U19" s="8"/>
      <c r="V19" s="8"/>
      <c r="W19" s="8"/>
      <c r="X19" s="8"/>
    </row>
    <row r="20" spans="2:24" x14ac:dyDescent="0.25">
      <c r="B20" s="69" t="s">
        <v>27</v>
      </c>
      <c r="C20" s="9">
        <v>1.07</v>
      </c>
      <c r="D20" s="9">
        <v>1.08</v>
      </c>
      <c r="E20" s="9">
        <v>1.08</v>
      </c>
      <c r="F20" s="9">
        <v>1.0900000000000001</v>
      </c>
      <c r="G20" s="9">
        <v>0.99</v>
      </c>
      <c r="H20" s="9">
        <v>0.94</v>
      </c>
      <c r="I20" s="9">
        <v>0.91</v>
      </c>
      <c r="J20" s="9">
        <v>0.96</v>
      </c>
      <c r="K20" s="9">
        <v>0.94</v>
      </c>
      <c r="L20" s="9">
        <v>0.93</v>
      </c>
      <c r="M20" s="9">
        <v>0.92</v>
      </c>
      <c r="N20" s="8"/>
      <c r="O20" s="8"/>
      <c r="P20" s="8"/>
      <c r="Q20" s="8"/>
      <c r="R20" s="8"/>
      <c r="S20" s="8"/>
      <c r="T20" s="8"/>
      <c r="U20" s="8"/>
      <c r="V20" s="8"/>
      <c r="W20" s="8"/>
      <c r="X20" s="8"/>
    </row>
    <row r="21" spans="2:24" x14ac:dyDescent="0.25">
      <c r="B21" s="69" t="s">
        <v>28</v>
      </c>
      <c r="C21" s="9">
        <v>1.07</v>
      </c>
      <c r="D21" s="9">
        <v>1.08</v>
      </c>
      <c r="E21" s="9">
        <v>1.08</v>
      </c>
      <c r="F21" s="9">
        <v>1.0900000000000001</v>
      </c>
      <c r="G21" s="9">
        <v>1.02</v>
      </c>
      <c r="H21" s="9">
        <v>0.97</v>
      </c>
      <c r="I21" s="9">
        <v>0.96</v>
      </c>
      <c r="J21" s="9">
        <v>0.98</v>
      </c>
      <c r="K21" s="9">
        <v>0.98</v>
      </c>
      <c r="L21" s="9">
        <v>0.97</v>
      </c>
      <c r="M21" s="9">
        <v>0.96</v>
      </c>
      <c r="N21" s="8"/>
      <c r="O21" s="8"/>
      <c r="P21" s="8"/>
      <c r="Q21" s="8"/>
      <c r="R21" s="8"/>
      <c r="S21" s="8"/>
      <c r="T21" s="8"/>
      <c r="U21" s="8"/>
      <c r="V21" s="8"/>
      <c r="W21" s="8"/>
      <c r="X21" s="8"/>
    </row>
    <row r="22" spans="2:24" x14ac:dyDescent="0.25">
      <c r="B22" s="69" t="s">
        <v>29</v>
      </c>
      <c r="C22" s="9">
        <v>1.05</v>
      </c>
      <c r="D22" s="9">
        <v>1.05</v>
      </c>
      <c r="E22" s="9">
        <v>1.05</v>
      </c>
      <c r="F22" s="9">
        <v>1.06</v>
      </c>
      <c r="G22" s="9">
        <v>1.08</v>
      </c>
      <c r="H22" s="9">
        <v>1.1100000000000001</v>
      </c>
      <c r="I22" s="9">
        <v>1.1299999999999999</v>
      </c>
      <c r="J22" s="9">
        <v>1.08</v>
      </c>
      <c r="K22" s="9">
        <v>1.1000000000000001</v>
      </c>
      <c r="L22" s="9">
        <v>1.1200000000000001</v>
      </c>
      <c r="M22" s="9">
        <v>1.1299999999999999</v>
      </c>
      <c r="N22" s="8"/>
      <c r="O22" s="8"/>
      <c r="P22" s="8"/>
      <c r="Q22" s="8"/>
      <c r="R22" s="8"/>
      <c r="S22" s="8"/>
      <c r="T22" s="8"/>
      <c r="U22" s="8"/>
      <c r="V22" s="8"/>
      <c r="W22" s="8"/>
      <c r="X22" s="8"/>
    </row>
    <row r="23" spans="2:24" x14ac:dyDescent="0.25">
      <c r="B23" s="69" t="s">
        <v>30</v>
      </c>
      <c r="C23" s="9">
        <v>1</v>
      </c>
      <c r="D23" s="9">
        <v>1</v>
      </c>
      <c r="E23" s="9">
        <v>1</v>
      </c>
      <c r="F23" s="9">
        <v>1</v>
      </c>
      <c r="G23" s="9">
        <v>1.02</v>
      </c>
      <c r="H23" s="9">
        <v>1.03</v>
      </c>
      <c r="I23" s="9">
        <v>1.03</v>
      </c>
      <c r="J23" s="9">
        <v>1.02</v>
      </c>
      <c r="K23" s="9">
        <v>1.03</v>
      </c>
      <c r="L23" s="9">
        <v>1.03</v>
      </c>
      <c r="M23" s="9">
        <v>1.03</v>
      </c>
      <c r="N23" s="8"/>
      <c r="O23" s="8"/>
      <c r="P23" s="8"/>
      <c r="Q23" s="8"/>
      <c r="R23" s="8"/>
      <c r="S23" s="8"/>
      <c r="T23" s="8"/>
      <c r="U23" s="8"/>
      <c r="V23" s="8"/>
      <c r="W23" s="8"/>
      <c r="X23" s="8"/>
    </row>
    <row r="24" spans="2:24" x14ac:dyDescent="0.25">
      <c r="B24" s="69" t="s">
        <v>31</v>
      </c>
      <c r="C24" s="9">
        <v>1.2</v>
      </c>
      <c r="D24" s="9">
        <v>1.18</v>
      </c>
      <c r="E24" s="9">
        <v>1.18</v>
      </c>
      <c r="F24" s="9">
        <v>1.1599999999999999</v>
      </c>
      <c r="G24" s="9">
        <v>1.76</v>
      </c>
      <c r="H24" s="9">
        <v>2.25</v>
      </c>
      <c r="I24" s="9">
        <v>2.5299999999999998</v>
      </c>
      <c r="J24" s="9">
        <v>1.93</v>
      </c>
      <c r="K24" s="9">
        <v>2.15</v>
      </c>
      <c r="L24" s="9">
        <v>2.31</v>
      </c>
      <c r="M24" s="9">
        <v>2.5299999999999998</v>
      </c>
      <c r="N24" s="8"/>
      <c r="O24" s="8"/>
      <c r="P24" s="8"/>
      <c r="Q24" s="8"/>
      <c r="R24" s="8"/>
      <c r="S24" s="8"/>
      <c r="T24" s="8"/>
      <c r="U24" s="8"/>
      <c r="V24" s="8"/>
      <c r="W24" s="8"/>
      <c r="X24" s="8"/>
    </row>
    <row r="25" spans="2:24" x14ac:dyDescent="0.25">
      <c r="B25" s="69" t="s">
        <v>32</v>
      </c>
      <c r="C25" s="9">
        <v>1.18</v>
      </c>
      <c r="D25" s="9">
        <v>1.1599999999999999</v>
      </c>
      <c r="E25" s="9">
        <v>1.1599999999999999</v>
      </c>
      <c r="F25" s="9">
        <v>1.1499999999999999</v>
      </c>
      <c r="G25" s="9">
        <v>1.63</v>
      </c>
      <c r="H25" s="9">
        <v>2.04</v>
      </c>
      <c r="I25" s="9">
        <v>2.27</v>
      </c>
      <c r="J25" s="9">
        <v>1.78</v>
      </c>
      <c r="K25" s="9">
        <v>1.96</v>
      </c>
      <c r="L25" s="9">
        <v>2.09</v>
      </c>
      <c r="M25" s="9">
        <v>2.27</v>
      </c>
      <c r="N25" s="8"/>
      <c r="O25" s="8"/>
      <c r="P25" s="8"/>
      <c r="Q25" s="8"/>
      <c r="R25" s="8"/>
      <c r="S25" s="8"/>
      <c r="T25" s="8"/>
      <c r="U25" s="8"/>
      <c r="V25" s="8"/>
      <c r="W25" s="8"/>
      <c r="X25" s="8"/>
    </row>
    <row r="26" spans="2:24" x14ac:dyDescent="0.25">
      <c r="B26" s="69" t="s">
        <v>33</v>
      </c>
      <c r="C26" s="9">
        <v>1.03</v>
      </c>
      <c r="D26" s="9">
        <v>1.02</v>
      </c>
      <c r="E26" s="9">
        <v>1.02</v>
      </c>
      <c r="F26" s="9">
        <v>1.02</v>
      </c>
      <c r="G26" s="9">
        <v>1.1499999999999999</v>
      </c>
      <c r="H26" s="9">
        <v>1.24</v>
      </c>
      <c r="I26" s="9">
        <v>1.29</v>
      </c>
      <c r="J26" s="9">
        <v>1.18</v>
      </c>
      <c r="K26" s="9">
        <v>1.22</v>
      </c>
      <c r="L26" s="9">
        <v>1.25</v>
      </c>
      <c r="M26" s="9">
        <v>1.29</v>
      </c>
      <c r="N26" s="8"/>
      <c r="O26" s="8"/>
      <c r="P26" s="8"/>
      <c r="Q26" s="8"/>
      <c r="R26" s="8"/>
      <c r="S26" s="8"/>
      <c r="T26" s="8"/>
      <c r="U26" s="8"/>
      <c r="V26" s="8"/>
      <c r="W26" s="8"/>
      <c r="X26" s="8"/>
    </row>
    <row r="27" spans="2:24" x14ac:dyDescent="0.25">
      <c r="B27" s="69" t="s">
        <v>34</v>
      </c>
      <c r="C27" s="9">
        <v>1.18</v>
      </c>
      <c r="D27" s="9">
        <v>1.17</v>
      </c>
      <c r="E27" s="9">
        <v>1.17</v>
      </c>
      <c r="F27" s="9">
        <v>1.1599999999999999</v>
      </c>
      <c r="G27" s="9">
        <v>1.36</v>
      </c>
      <c r="H27" s="9">
        <v>1.59</v>
      </c>
      <c r="I27" s="9">
        <v>1.71</v>
      </c>
      <c r="J27" s="9">
        <v>1.44</v>
      </c>
      <c r="K27" s="9">
        <v>1.54</v>
      </c>
      <c r="L27" s="9">
        <v>1.61</v>
      </c>
      <c r="M27" s="9">
        <v>1.72</v>
      </c>
      <c r="N27" s="8"/>
      <c r="O27" s="8"/>
      <c r="P27" s="8"/>
      <c r="Q27" s="8"/>
      <c r="R27" s="8"/>
      <c r="S27" s="8"/>
      <c r="T27" s="8"/>
      <c r="U27" s="8"/>
      <c r="V27" s="8"/>
      <c r="W27" s="8"/>
      <c r="X27" s="8"/>
    </row>
    <row r="28" spans="2:24" x14ac:dyDescent="0.25">
      <c r="B28" s="69" t="s">
        <v>35</v>
      </c>
      <c r="C28" s="9">
        <v>1.08</v>
      </c>
      <c r="D28" s="9">
        <v>1.08</v>
      </c>
      <c r="E28" s="9">
        <v>1.08</v>
      </c>
      <c r="F28" s="9">
        <v>1.08</v>
      </c>
      <c r="G28" s="9">
        <v>1.25</v>
      </c>
      <c r="H28" s="9">
        <v>1.39</v>
      </c>
      <c r="I28" s="9">
        <v>1.47</v>
      </c>
      <c r="J28" s="9">
        <v>1.29</v>
      </c>
      <c r="K28" s="9">
        <v>1.36</v>
      </c>
      <c r="L28" s="9">
        <v>1.41</v>
      </c>
      <c r="M28" s="9">
        <v>1.47</v>
      </c>
      <c r="N28" s="8"/>
      <c r="O28" s="8"/>
      <c r="P28" s="8"/>
      <c r="Q28" s="8"/>
      <c r="R28" s="8"/>
      <c r="S28" s="8"/>
      <c r="T28" s="8"/>
      <c r="U28" s="8"/>
      <c r="V28" s="8"/>
      <c r="W28" s="8"/>
      <c r="X28" s="8"/>
    </row>
    <row r="29" spans="2:24" x14ac:dyDescent="0.25">
      <c r="B29" s="69" t="s">
        <v>36</v>
      </c>
      <c r="C29" s="9">
        <v>1.03</v>
      </c>
      <c r="D29" s="9">
        <v>1.03</v>
      </c>
      <c r="E29" s="9">
        <v>1.03</v>
      </c>
      <c r="F29" s="9">
        <v>1.02</v>
      </c>
      <c r="G29" s="9">
        <v>1.18</v>
      </c>
      <c r="H29" s="9">
        <v>1.3</v>
      </c>
      <c r="I29" s="9">
        <v>1.36</v>
      </c>
      <c r="J29" s="9">
        <v>1.22</v>
      </c>
      <c r="K29" s="9">
        <v>1.27</v>
      </c>
      <c r="L29" s="9">
        <v>1.31</v>
      </c>
      <c r="M29" s="9">
        <v>1.36</v>
      </c>
      <c r="N29" s="8"/>
      <c r="O29" s="8"/>
      <c r="P29" s="8"/>
      <c r="Q29" s="8"/>
      <c r="R29" s="8"/>
      <c r="S29" s="8"/>
      <c r="T29" s="8"/>
      <c r="U29" s="8"/>
      <c r="V29" s="8"/>
      <c r="W29" s="8"/>
      <c r="X29" s="8"/>
    </row>
    <row r="30" spans="2:24" x14ac:dyDescent="0.25">
      <c r="B30" s="69" t="s">
        <v>37</v>
      </c>
      <c r="C30" s="9">
        <v>1.04</v>
      </c>
      <c r="D30" s="9">
        <v>1.04</v>
      </c>
      <c r="E30" s="9">
        <v>1.04</v>
      </c>
      <c r="F30" s="9">
        <v>1.05</v>
      </c>
      <c r="G30" s="9">
        <v>1.01</v>
      </c>
      <c r="H30" s="9">
        <v>1</v>
      </c>
      <c r="I30" s="9">
        <v>0.99</v>
      </c>
      <c r="J30" s="9">
        <v>1</v>
      </c>
      <c r="K30" s="9">
        <v>1</v>
      </c>
      <c r="L30" s="9">
        <v>1</v>
      </c>
      <c r="M30" s="9">
        <v>0.99</v>
      </c>
      <c r="N30" s="8"/>
      <c r="O30" s="8"/>
      <c r="P30" s="8"/>
      <c r="Q30" s="8"/>
      <c r="R30" s="8"/>
      <c r="S30" s="8"/>
      <c r="T30" s="8"/>
      <c r="U30" s="8"/>
      <c r="V30" s="8"/>
      <c r="W30" s="8"/>
      <c r="X30" s="8"/>
    </row>
    <row r="31" spans="2:24" x14ac:dyDescent="0.25">
      <c r="B31" s="69" t="s">
        <v>38</v>
      </c>
      <c r="C31" s="9">
        <v>1.04</v>
      </c>
      <c r="D31" s="9">
        <v>1.04</v>
      </c>
      <c r="E31" s="9">
        <v>1.04</v>
      </c>
      <c r="F31" s="9">
        <v>1.05</v>
      </c>
      <c r="G31" s="9">
        <v>1.01</v>
      </c>
      <c r="H31" s="9">
        <v>0.99</v>
      </c>
      <c r="I31" s="9">
        <v>0.99</v>
      </c>
      <c r="J31" s="9">
        <v>1</v>
      </c>
      <c r="K31" s="9">
        <v>0.99</v>
      </c>
      <c r="L31" s="9">
        <v>0.99</v>
      </c>
      <c r="M31" s="9">
        <v>0.99</v>
      </c>
      <c r="N31" s="8"/>
      <c r="O31" s="8"/>
      <c r="P31" s="8"/>
      <c r="Q31" s="8"/>
      <c r="R31" s="8"/>
      <c r="S31" s="8"/>
      <c r="T31" s="8"/>
      <c r="U31" s="8"/>
      <c r="V31" s="8"/>
      <c r="W31" s="8"/>
      <c r="X31" s="8"/>
    </row>
    <row r="32" spans="2:24" x14ac:dyDescent="0.25">
      <c r="B32" s="69" t="s">
        <v>39</v>
      </c>
      <c r="C32" s="9">
        <v>1.02</v>
      </c>
      <c r="D32" s="9">
        <v>1.01</v>
      </c>
      <c r="E32" s="9">
        <v>1.01</v>
      </c>
      <c r="F32" s="9">
        <v>1.01</v>
      </c>
      <c r="G32" s="9">
        <v>1.08</v>
      </c>
      <c r="H32" s="9">
        <v>1.1299999999999999</v>
      </c>
      <c r="I32" s="9">
        <v>1.1599999999999999</v>
      </c>
      <c r="J32" s="9">
        <v>1.1000000000000001</v>
      </c>
      <c r="K32" s="9">
        <v>1.1200000000000001</v>
      </c>
      <c r="L32" s="9">
        <v>1.1399999999999999</v>
      </c>
      <c r="M32" s="9">
        <v>1.1599999999999999</v>
      </c>
      <c r="N32" s="8"/>
      <c r="O32" s="8"/>
      <c r="P32" s="8"/>
      <c r="Q32" s="8"/>
      <c r="R32" s="8"/>
      <c r="S32" s="8"/>
      <c r="T32" s="8"/>
      <c r="U32" s="8"/>
      <c r="V32" s="8"/>
      <c r="W32" s="8"/>
      <c r="X32" s="8"/>
    </row>
    <row r="33" spans="2:24" x14ac:dyDescent="0.25">
      <c r="B33" s="69" t="s">
        <v>40</v>
      </c>
      <c r="C33" s="9">
        <v>1.03</v>
      </c>
      <c r="D33" s="9">
        <v>1.03</v>
      </c>
      <c r="E33" s="9">
        <v>1.03</v>
      </c>
      <c r="F33" s="9">
        <v>1.02</v>
      </c>
      <c r="G33" s="9">
        <v>1.17</v>
      </c>
      <c r="H33" s="9">
        <v>1.29</v>
      </c>
      <c r="I33" s="9">
        <v>1.35</v>
      </c>
      <c r="J33" s="9">
        <v>1.21</v>
      </c>
      <c r="K33" s="9">
        <v>1.26</v>
      </c>
      <c r="L33" s="9">
        <v>1.3</v>
      </c>
      <c r="M33" s="9">
        <v>1.35</v>
      </c>
      <c r="N33" s="8"/>
      <c r="O33" s="8"/>
      <c r="P33" s="8"/>
      <c r="Q33" s="8"/>
      <c r="R33" s="8"/>
      <c r="S33" s="8"/>
      <c r="T33" s="8"/>
      <c r="U33" s="8"/>
      <c r="V33" s="8"/>
      <c r="W33" s="8"/>
      <c r="X33" s="8"/>
    </row>
    <row r="34" spans="2:24" x14ac:dyDescent="0.25">
      <c r="B34" s="69" t="s">
        <v>41</v>
      </c>
      <c r="C34" s="9">
        <v>1</v>
      </c>
      <c r="D34" s="9">
        <v>1</v>
      </c>
      <c r="E34" s="9">
        <v>1</v>
      </c>
      <c r="F34" s="9">
        <v>1</v>
      </c>
      <c r="G34" s="9">
        <v>1.03</v>
      </c>
      <c r="H34" s="9">
        <v>1.04</v>
      </c>
      <c r="I34" s="9">
        <v>1.05</v>
      </c>
      <c r="J34" s="9">
        <v>1.03</v>
      </c>
      <c r="K34" s="9">
        <v>1.04</v>
      </c>
      <c r="L34" s="9">
        <v>1.04</v>
      </c>
      <c r="M34" s="9">
        <v>1.05</v>
      </c>
      <c r="N34" s="8"/>
      <c r="O34" s="8"/>
      <c r="P34" s="8"/>
      <c r="Q34" s="8"/>
      <c r="R34" s="8"/>
      <c r="S34" s="8"/>
      <c r="T34" s="8"/>
      <c r="U34" s="8"/>
      <c r="V34" s="8"/>
      <c r="W34" s="8"/>
      <c r="X34" s="8"/>
    </row>
    <row r="35" spans="2:24" x14ac:dyDescent="0.25">
      <c r="B35" s="69" t="s">
        <v>42</v>
      </c>
      <c r="C35" s="9">
        <v>1.02</v>
      </c>
      <c r="D35" s="9">
        <v>1.02</v>
      </c>
      <c r="E35" s="9">
        <v>1.02</v>
      </c>
      <c r="F35" s="9">
        <v>1.02</v>
      </c>
      <c r="G35" s="9">
        <v>1.1299999999999999</v>
      </c>
      <c r="H35" s="9">
        <v>1.22</v>
      </c>
      <c r="I35" s="9">
        <v>1.26</v>
      </c>
      <c r="J35" s="9">
        <v>1.1599999999999999</v>
      </c>
      <c r="K35" s="9">
        <v>1.2</v>
      </c>
      <c r="L35" s="9">
        <v>1.23</v>
      </c>
      <c r="M35" s="9">
        <v>1.26</v>
      </c>
      <c r="N35" s="8"/>
      <c r="O35" s="8"/>
      <c r="P35" s="8"/>
      <c r="Q35" s="8"/>
      <c r="R35" s="8"/>
      <c r="S35" s="8"/>
      <c r="T35" s="8"/>
      <c r="U35" s="8"/>
      <c r="V35" s="8"/>
      <c r="W35" s="8"/>
      <c r="X35" s="8"/>
    </row>
    <row r="36" spans="2:24" x14ac:dyDescent="0.25">
      <c r="B36" s="69" t="s">
        <v>43</v>
      </c>
      <c r="C36" s="9">
        <v>1.35</v>
      </c>
      <c r="D36" s="9">
        <v>1.36</v>
      </c>
      <c r="E36" s="9">
        <v>1.36</v>
      </c>
      <c r="F36" s="9">
        <v>1.41</v>
      </c>
      <c r="G36" s="9">
        <v>1.29</v>
      </c>
      <c r="H36" s="9">
        <v>1.26</v>
      </c>
      <c r="I36" s="9">
        <v>1.28</v>
      </c>
      <c r="J36" s="9">
        <v>1.21</v>
      </c>
      <c r="K36" s="9">
        <v>1.24</v>
      </c>
      <c r="L36" s="9">
        <v>1.27</v>
      </c>
      <c r="M36" s="9">
        <v>1.28</v>
      </c>
      <c r="N36" s="8"/>
      <c r="O36" s="8"/>
      <c r="P36" s="8"/>
      <c r="Q36" s="8"/>
      <c r="R36" s="8"/>
      <c r="S36" s="8"/>
      <c r="T36" s="8"/>
      <c r="U36" s="8"/>
      <c r="V36" s="8"/>
      <c r="W36" s="8"/>
      <c r="X36" s="8"/>
    </row>
    <row r="37" spans="2:24" x14ac:dyDescent="0.25">
      <c r="B37" s="69" t="s">
        <v>44</v>
      </c>
      <c r="C37" s="9">
        <v>1.39</v>
      </c>
      <c r="D37" s="9">
        <v>1.4</v>
      </c>
      <c r="E37" s="9">
        <v>1.4</v>
      </c>
      <c r="F37" s="9">
        <v>1.47</v>
      </c>
      <c r="G37" s="9">
        <v>1.29</v>
      </c>
      <c r="H37" s="9">
        <v>1.24</v>
      </c>
      <c r="I37" s="9">
        <v>1.24</v>
      </c>
      <c r="J37" s="9">
        <v>1.19</v>
      </c>
      <c r="K37" s="9">
        <v>1.22</v>
      </c>
      <c r="L37" s="9">
        <v>1.24</v>
      </c>
      <c r="M37" s="9">
        <v>1.24</v>
      </c>
      <c r="N37" s="8"/>
      <c r="O37" s="8"/>
      <c r="P37" s="8"/>
      <c r="Q37" s="8"/>
      <c r="R37" s="8"/>
      <c r="S37" s="8"/>
      <c r="T37" s="8"/>
      <c r="U37" s="8"/>
      <c r="V37" s="8"/>
      <c r="W37" s="8"/>
      <c r="X37" s="8"/>
    </row>
    <row r="38" spans="2:24" x14ac:dyDescent="0.25">
      <c r="B38" s="69" t="s">
        <v>45</v>
      </c>
      <c r="C38" s="9">
        <v>0.95</v>
      </c>
      <c r="D38" s="9">
        <v>0.95</v>
      </c>
      <c r="E38" s="9">
        <v>0.95</v>
      </c>
      <c r="F38" s="9">
        <v>0.94</v>
      </c>
      <c r="G38" s="9">
        <v>0.93</v>
      </c>
      <c r="H38" s="9">
        <v>0.92</v>
      </c>
      <c r="I38" s="9">
        <v>0.91</v>
      </c>
      <c r="J38" s="9">
        <v>0.94</v>
      </c>
      <c r="K38" s="9">
        <v>0.93</v>
      </c>
      <c r="L38" s="9">
        <v>0.92</v>
      </c>
      <c r="M38" s="9">
        <v>0.91</v>
      </c>
      <c r="N38" s="8"/>
      <c r="O38" s="8"/>
      <c r="P38" s="8"/>
      <c r="Q38" s="8"/>
      <c r="R38" s="8"/>
      <c r="S38" s="8"/>
      <c r="T38" s="8"/>
      <c r="U38" s="8"/>
      <c r="V38" s="8"/>
      <c r="W38" s="8"/>
      <c r="X38" s="8"/>
    </row>
    <row r="39" spans="2:24" x14ac:dyDescent="0.25">
      <c r="B39" s="69" t="s">
        <v>46</v>
      </c>
      <c r="C39" s="9">
        <v>0.95</v>
      </c>
      <c r="D39" s="9">
        <v>0.95</v>
      </c>
      <c r="E39" s="9">
        <v>0.95</v>
      </c>
      <c r="F39" s="9">
        <v>0.94</v>
      </c>
      <c r="G39" s="9">
        <v>0.95</v>
      </c>
      <c r="H39" s="9">
        <v>0.95</v>
      </c>
      <c r="I39" s="9">
        <v>0.94</v>
      </c>
      <c r="J39" s="9">
        <v>0.96</v>
      </c>
      <c r="K39" s="9">
        <v>0.95</v>
      </c>
      <c r="L39" s="9">
        <v>0.95</v>
      </c>
      <c r="M39" s="9">
        <v>0.94</v>
      </c>
      <c r="N39" s="8"/>
      <c r="O39" s="8"/>
      <c r="P39" s="8"/>
      <c r="Q39" s="8"/>
      <c r="R39" s="8"/>
      <c r="S39" s="8"/>
      <c r="T39" s="8"/>
      <c r="U39" s="8"/>
      <c r="V39" s="8"/>
      <c r="W39" s="8"/>
      <c r="X39" s="8"/>
    </row>
    <row r="40" spans="2:24" x14ac:dyDescent="0.25">
      <c r="B40" s="69" t="s">
        <v>47</v>
      </c>
      <c r="C40" s="9">
        <v>0.95</v>
      </c>
      <c r="D40" s="9">
        <v>0.95</v>
      </c>
      <c r="E40" s="9">
        <v>0.95</v>
      </c>
      <c r="F40" s="9">
        <v>0.94</v>
      </c>
      <c r="G40" s="9">
        <v>0.97</v>
      </c>
      <c r="H40" s="9">
        <v>0.98</v>
      </c>
      <c r="I40" s="9">
        <v>0.98</v>
      </c>
      <c r="J40" s="9">
        <v>0.98</v>
      </c>
      <c r="K40" s="9">
        <v>0.98</v>
      </c>
      <c r="L40" s="9">
        <v>0.98</v>
      </c>
      <c r="M40" s="9">
        <v>0.98</v>
      </c>
      <c r="N40" s="8"/>
      <c r="O40" s="8"/>
      <c r="P40" s="8"/>
      <c r="Q40" s="8"/>
      <c r="R40" s="8"/>
      <c r="S40" s="8"/>
      <c r="T40" s="8"/>
      <c r="U40" s="8"/>
      <c r="V40" s="8"/>
      <c r="W40" s="8"/>
      <c r="X40" s="8"/>
    </row>
    <row r="41" spans="2:24" x14ac:dyDescent="0.25">
      <c r="B41" s="69" t="s">
        <v>48</v>
      </c>
      <c r="C41" s="9">
        <v>0.95</v>
      </c>
      <c r="D41" s="9">
        <v>0.95</v>
      </c>
      <c r="E41" s="9">
        <v>0.95</v>
      </c>
      <c r="F41" s="9">
        <v>0.94</v>
      </c>
      <c r="G41" s="9">
        <v>0.98</v>
      </c>
      <c r="H41" s="9">
        <v>0.99</v>
      </c>
      <c r="I41" s="9">
        <v>0.99</v>
      </c>
      <c r="J41" s="9">
        <v>0.99</v>
      </c>
      <c r="K41" s="9">
        <v>0.99</v>
      </c>
      <c r="L41" s="9">
        <v>0.99</v>
      </c>
      <c r="M41" s="9">
        <v>0.99</v>
      </c>
      <c r="N41" s="8"/>
      <c r="O41" s="8"/>
      <c r="P41" s="8"/>
      <c r="Q41" s="8"/>
      <c r="R41" s="8"/>
      <c r="S41" s="8"/>
      <c r="T41" s="8"/>
      <c r="U41" s="8"/>
      <c r="V41" s="8"/>
      <c r="W41" s="8"/>
      <c r="X41" s="8"/>
    </row>
    <row r="42" spans="2:24" x14ac:dyDescent="0.25">
      <c r="B42" s="69" t="s">
        <v>49</v>
      </c>
      <c r="C42" s="9">
        <v>0.96</v>
      </c>
      <c r="D42" s="9">
        <v>0.96</v>
      </c>
      <c r="E42" s="9">
        <v>0.96</v>
      </c>
      <c r="F42" s="9">
        <v>0.95</v>
      </c>
      <c r="G42" s="9">
        <v>1.02</v>
      </c>
      <c r="H42" s="9">
        <v>1.06</v>
      </c>
      <c r="I42" s="9">
        <v>1.08</v>
      </c>
      <c r="J42" s="9">
        <v>1.04</v>
      </c>
      <c r="K42" s="9">
        <v>1.06</v>
      </c>
      <c r="L42" s="9">
        <v>1.07</v>
      </c>
      <c r="M42" s="9">
        <v>1.08</v>
      </c>
      <c r="N42" s="8"/>
      <c r="O42" s="8"/>
      <c r="P42" s="8"/>
      <c r="Q42" s="8"/>
      <c r="R42" s="8"/>
      <c r="S42" s="8"/>
      <c r="T42" s="8"/>
      <c r="U42" s="8"/>
      <c r="V42" s="8"/>
      <c r="W42" s="8"/>
      <c r="X42" s="8"/>
    </row>
    <row r="43" spans="2:24" x14ac:dyDescent="0.25">
      <c r="B43" s="69" t="s">
        <v>50</v>
      </c>
      <c r="C43" s="9">
        <v>1.1499999999999999</v>
      </c>
      <c r="D43" s="9">
        <v>1.1599999999999999</v>
      </c>
      <c r="E43" s="9">
        <v>1.1599999999999999</v>
      </c>
      <c r="F43" s="9">
        <v>1.19</v>
      </c>
      <c r="G43" s="9">
        <v>1.08</v>
      </c>
      <c r="H43" s="9">
        <v>1.03</v>
      </c>
      <c r="I43" s="9">
        <v>1.02</v>
      </c>
      <c r="J43" s="9">
        <v>1.03</v>
      </c>
      <c r="K43" s="9">
        <v>1.03</v>
      </c>
      <c r="L43" s="9">
        <v>1.03</v>
      </c>
      <c r="M43" s="9">
        <v>1.02</v>
      </c>
      <c r="N43" s="8"/>
      <c r="O43" s="8"/>
      <c r="P43" s="8"/>
      <c r="Q43" s="8"/>
      <c r="R43" s="8"/>
      <c r="S43" s="8"/>
      <c r="T43" s="8"/>
      <c r="U43" s="8"/>
      <c r="V43" s="8"/>
      <c r="W43" s="8"/>
      <c r="X43" s="8"/>
    </row>
    <row r="44" spans="2:24" x14ac:dyDescent="0.25">
      <c r="B44" s="69" t="s">
        <v>51</v>
      </c>
      <c r="C44" s="9">
        <v>1.01</v>
      </c>
      <c r="D44" s="9">
        <v>1.02</v>
      </c>
      <c r="E44" s="9">
        <v>1.02</v>
      </c>
      <c r="F44" s="9">
        <v>1.02</v>
      </c>
      <c r="G44" s="9">
        <v>0.94</v>
      </c>
      <c r="H44" s="9">
        <v>0.88</v>
      </c>
      <c r="I44" s="9">
        <v>0.85</v>
      </c>
      <c r="J44" s="9">
        <v>0.91</v>
      </c>
      <c r="K44" s="9">
        <v>0.89</v>
      </c>
      <c r="L44" s="9">
        <v>0.87</v>
      </c>
      <c r="M44" s="9">
        <v>0.85</v>
      </c>
      <c r="N44" s="8"/>
      <c r="O44" s="8"/>
      <c r="P44" s="8"/>
      <c r="Q44" s="8"/>
      <c r="R44" s="8"/>
      <c r="S44" s="8"/>
      <c r="T44" s="8"/>
      <c r="U44" s="8"/>
      <c r="V44" s="8"/>
      <c r="W44" s="8"/>
      <c r="X44" s="8"/>
    </row>
    <row r="45" spans="2:24" x14ac:dyDescent="0.25">
      <c r="B45" s="69" t="s">
        <v>52</v>
      </c>
      <c r="C45" s="9">
        <v>1.1499999999999999</v>
      </c>
      <c r="D45" s="9">
        <v>1.1599999999999999</v>
      </c>
      <c r="E45" s="9">
        <v>1.1599999999999999</v>
      </c>
      <c r="F45" s="9">
        <v>1.19</v>
      </c>
      <c r="G45" s="9">
        <v>1.08</v>
      </c>
      <c r="H45" s="9">
        <v>1.03</v>
      </c>
      <c r="I45" s="9">
        <v>1.01</v>
      </c>
      <c r="J45" s="9">
        <v>1.03</v>
      </c>
      <c r="K45" s="9">
        <v>1.03</v>
      </c>
      <c r="L45" s="9">
        <v>1.03</v>
      </c>
      <c r="M45" s="9">
        <v>1.02</v>
      </c>
      <c r="N45" s="8"/>
      <c r="O45" s="8"/>
      <c r="P45" s="8"/>
      <c r="Q45" s="8"/>
      <c r="R45" s="8"/>
      <c r="S45" s="8"/>
      <c r="T45" s="8"/>
      <c r="U45" s="8"/>
      <c r="V45" s="8"/>
      <c r="W45" s="8"/>
      <c r="X45" s="8"/>
    </row>
    <row r="46" spans="2:24" x14ac:dyDescent="0.25">
      <c r="B46" s="69" t="s">
        <v>53</v>
      </c>
      <c r="C46" s="9">
        <v>0.98</v>
      </c>
      <c r="D46" s="9">
        <v>0.98</v>
      </c>
      <c r="E46" s="9">
        <v>0.98</v>
      </c>
      <c r="F46" s="9">
        <v>0.98</v>
      </c>
      <c r="G46" s="9">
        <v>0.95</v>
      </c>
      <c r="H46" s="9">
        <v>0.93</v>
      </c>
      <c r="I46" s="9">
        <v>0.92</v>
      </c>
      <c r="J46" s="9">
        <v>0.95</v>
      </c>
      <c r="K46" s="9">
        <v>0.94</v>
      </c>
      <c r="L46" s="9">
        <v>0.93</v>
      </c>
      <c r="M46" s="9">
        <v>0.92</v>
      </c>
      <c r="N46" s="8"/>
      <c r="O46" s="8"/>
      <c r="P46" s="8"/>
      <c r="Q46" s="8"/>
      <c r="R46" s="8"/>
      <c r="S46" s="8"/>
      <c r="T46" s="8"/>
      <c r="U46" s="8"/>
      <c r="V46" s="8"/>
      <c r="W46" s="8"/>
      <c r="X46" s="8"/>
    </row>
    <row r="47" spans="2:24" x14ac:dyDescent="0.25">
      <c r="B47" s="69" t="s">
        <v>54</v>
      </c>
      <c r="C47" s="9">
        <v>0.98</v>
      </c>
      <c r="D47" s="9">
        <v>0.98</v>
      </c>
      <c r="E47" s="9">
        <v>0.98</v>
      </c>
      <c r="F47" s="9">
        <v>0.98</v>
      </c>
      <c r="G47" s="9">
        <v>0.91</v>
      </c>
      <c r="H47" s="9">
        <v>0.86</v>
      </c>
      <c r="I47" s="9">
        <v>0.84</v>
      </c>
      <c r="J47" s="9">
        <v>0.9</v>
      </c>
      <c r="K47" s="9">
        <v>0.87</v>
      </c>
      <c r="L47" s="9">
        <v>0.86</v>
      </c>
      <c r="M47" s="9">
        <v>0.83</v>
      </c>
      <c r="N47" s="8"/>
      <c r="O47" s="8"/>
      <c r="P47" s="8"/>
      <c r="Q47" s="8"/>
      <c r="R47" s="8"/>
      <c r="S47" s="8"/>
      <c r="T47" s="8"/>
      <c r="U47" s="8"/>
      <c r="V47" s="8"/>
      <c r="W47" s="8"/>
      <c r="X47" s="8"/>
    </row>
    <row r="48" spans="2:24" x14ac:dyDescent="0.25">
      <c r="B48" s="69" t="s">
        <v>55</v>
      </c>
      <c r="C48" s="9">
        <v>0.98</v>
      </c>
      <c r="D48" s="9">
        <v>0.98</v>
      </c>
      <c r="E48" s="9">
        <v>0.98</v>
      </c>
      <c r="F48" s="9">
        <v>0.98</v>
      </c>
      <c r="G48" s="9">
        <v>0.93</v>
      </c>
      <c r="H48" s="9">
        <v>0.89</v>
      </c>
      <c r="I48" s="9">
        <v>0.87</v>
      </c>
      <c r="J48" s="9">
        <v>0.92</v>
      </c>
      <c r="K48" s="9">
        <v>0.9</v>
      </c>
      <c r="L48" s="9">
        <v>0.89</v>
      </c>
      <c r="M48" s="9">
        <v>0.87</v>
      </c>
      <c r="N48" s="8"/>
      <c r="O48" s="8"/>
      <c r="P48" s="8"/>
      <c r="Q48" s="8"/>
      <c r="R48" s="8"/>
      <c r="S48" s="8"/>
      <c r="T48" s="8"/>
      <c r="U48" s="8"/>
      <c r="V48" s="8"/>
      <c r="W48" s="8"/>
      <c r="X48" s="8"/>
    </row>
    <row r="49" spans="2:24" x14ac:dyDescent="0.25">
      <c r="B49" s="69" t="s">
        <v>56</v>
      </c>
      <c r="C49" s="9">
        <v>1.1499999999999999</v>
      </c>
      <c r="D49" s="9">
        <v>1.1599999999999999</v>
      </c>
      <c r="E49" s="9">
        <v>1.1599999999999999</v>
      </c>
      <c r="F49" s="9">
        <v>1.19</v>
      </c>
      <c r="G49" s="9">
        <v>1.08</v>
      </c>
      <c r="H49" s="9">
        <v>1.04</v>
      </c>
      <c r="I49" s="9">
        <v>1.02</v>
      </c>
      <c r="J49" s="9">
        <v>1.03</v>
      </c>
      <c r="K49" s="9">
        <v>1.03</v>
      </c>
      <c r="L49" s="9">
        <v>1.04</v>
      </c>
      <c r="M49" s="9">
        <v>1.03</v>
      </c>
      <c r="N49" s="8"/>
      <c r="O49" s="8"/>
      <c r="P49" s="8"/>
      <c r="Q49" s="8"/>
      <c r="R49" s="8"/>
      <c r="S49" s="8"/>
      <c r="T49" s="8"/>
      <c r="U49" s="8"/>
      <c r="V49" s="8"/>
      <c r="W49" s="8"/>
      <c r="X49" s="8"/>
    </row>
    <row r="50" spans="2:24" x14ac:dyDescent="0.25">
      <c r="B50" s="69" t="s">
        <v>57</v>
      </c>
      <c r="C50" s="9">
        <v>0.98</v>
      </c>
      <c r="D50" s="9">
        <v>0.98</v>
      </c>
      <c r="E50" s="9">
        <v>0.98</v>
      </c>
      <c r="F50" s="9">
        <v>0.98</v>
      </c>
      <c r="G50" s="9">
        <v>0.94</v>
      </c>
      <c r="H50" s="9">
        <v>0.91</v>
      </c>
      <c r="I50" s="9">
        <v>0.89</v>
      </c>
      <c r="J50" s="9">
        <v>0.93</v>
      </c>
      <c r="K50" s="9">
        <v>0.91</v>
      </c>
      <c r="L50" s="9">
        <v>0.9</v>
      </c>
      <c r="M50" s="9">
        <v>0.89</v>
      </c>
      <c r="N50" s="8"/>
      <c r="O50" s="8"/>
      <c r="P50" s="8"/>
      <c r="Q50" s="8"/>
      <c r="R50" s="8"/>
      <c r="S50" s="8"/>
      <c r="T50" s="8"/>
      <c r="U50" s="8"/>
      <c r="V50" s="8"/>
      <c r="W50" s="8"/>
      <c r="X50" s="8"/>
    </row>
    <row r="51" spans="2:24" x14ac:dyDescent="0.25">
      <c r="B51" s="69" t="s">
        <v>58</v>
      </c>
      <c r="C51" s="9">
        <v>0.98</v>
      </c>
      <c r="D51" s="9">
        <v>0.98</v>
      </c>
      <c r="E51" s="9">
        <v>0.98</v>
      </c>
      <c r="F51" s="9">
        <v>0.98</v>
      </c>
      <c r="G51" s="9">
        <v>0.94</v>
      </c>
      <c r="H51" s="9">
        <v>0.91</v>
      </c>
      <c r="I51" s="9">
        <v>0.89</v>
      </c>
      <c r="J51" s="9">
        <v>0.93</v>
      </c>
      <c r="K51" s="9">
        <v>0.91</v>
      </c>
      <c r="L51" s="9">
        <v>0.9</v>
      </c>
      <c r="M51" s="9">
        <v>0.89</v>
      </c>
      <c r="N51" s="8"/>
      <c r="O51" s="8"/>
      <c r="P51" s="8"/>
      <c r="Q51" s="8"/>
      <c r="R51" s="8"/>
      <c r="S51" s="8"/>
      <c r="T51" s="8"/>
      <c r="U51" s="8"/>
      <c r="V51" s="8"/>
      <c r="W51" s="8"/>
      <c r="X51" s="8"/>
    </row>
    <row r="52" spans="2:24" x14ac:dyDescent="0.25">
      <c r="B52" s="69" t="s">
        <v>59</v>
      </c>
      <c r="C52" s="9">
        <v>1.1000000000000001</v>
      </c>
      <c r="D52" s="9">
        <v>1.1000000000000001</v>
      </c>
      <c r="E52" s="9">
        <v>1.1000000000000001</v>
      </c>
      <c r="F52" s="9">
        <v>1.1200000000000001</v>
      </c>
      <c r="G52" s="9">
        <v>1.02</v>
      </c>
      <c r="H52" s="9">
        <v>0.96</v>
      </c>
      <c r="I52" s="9">
        <v>0.94</v>
      </c>
      <c r="J52" s="9">
        <v>0.97</v>
      </c>
      <c r="K52" s="9">
        <v>0.96</v>
      </c>
      <c r="L52" s="9">
        <v>0.96</v>
      </c>
      <c r="M52" s="9">
        <v>0.94</v>
      </c>
      <c r="N52" s="8"/>
      <c r="O52" s="8"/>
      <c r="P52" s="8"/>
      <c r="Q52" s="8"/>
      <c r="R52" s="8"/>
      <c r="S52" s="8"/>
      <c r="T52" s="8"/>
      <c r="U52" s="8"/>
      <c r="V52" s="8"/>
      <c r="W52" s="8"/>
      <c r="X52" s="8"/>
    </row>
    <row r="53" spans="2:24" x14ac:dyDescent="0.25">
      <c r="B53" s="69" t="s">
        <v>60</v>
      </c>
      <c r="C53" s="11">
        <v>0.98</v>
      </c>
      <c r="D53" s="11">
        <v>0.98</v>
      </c>
      <c r="E53" s="11">
        <v>0.98</v>
      </c>
      <c r="F53" s="11">
        <v>0.98</v>
      </c>
      <c r="G53" s="11">
        <v>0.94</v>
      </c>
      <c r="H53" s="11">
        <v>0.91</v>
      </c>
      <c r="I53" s="11">
        <v>0.89</v>
      </c>
      <c r="J53" s="11">
        <v>0.93</v>
      </c>
      <c r="K53" s="11">
        <v>0.91</v>
      </c>
      <c r="L53" s="11">
        <v>0.9</v>
      </c>
      <c r="M53" s="11">
        <v>0.89</v>
      </c>
      <c r="N53" s="8"/>
      <c r="O53" s="8"/>
      <c r="P53" s="8"/>
      <c r="Q53" s="8"/>
      <c r="R53" s="8"/>
      <c r="S53" s="8"/>
      <c r="T53" s="8"/>
      <c r="U53" s="8"/>
      <c r="V53" s="8"/>
      <c r="W53" s="8"/>
      <c r="X53" s="8"/>
    </row>
    <row r="54" spans="2:24" x14ac:dyDescent="0.25">
      <c r="B54" s="69" t="s">
        <v>61</v>
      </c>
      <c r="C54" s="11">
        <v>1.02</v>
      </c>
      <c r="D54" s="11">
        <v>1.02</v>
      </c>
      <c r="E54" s="11">
        <v>1.02</v>
      </c>
      <c r="F54" s="11">
        <v>1.03</v>
      </c>
      <c r="G54" s="11">
        <v>0.96</v>
      </c>
      <c r="H54" s="11">
        <v>0.91</v>
      </c>
      <c r="I54" s="11">
        <v>0.89</v>
      </c>
      <c r="J54" s="11">
        <v>0.93</v>
      </c>
      <c r="K54" s="11">
        <v>0.92</v>
      </c>
      <c r="L54" s="11">
        <v>0.91</v>
      </c>
      <c r="M54" s="11">
        <v>0.89</v>
      </c>
      <c r="N54" s="8"/>
      <c r="O54" s="8"/>
      <c r="P54" s="8"/>
      <c r="Q54" s="8"/>
      <c r="R54" s="8"/>
      <c r="S54" s="8"/>
      <c r="T54" s="8"/>
      <c r="U54" s="8"/>
      <c r="V54" s="8"/>
      <c r="W54" s="8"/>
      <c r="X54" s="8"/>
    </row>
    <row r="55" spans="2:24" x14ac:dyDescent="0.25">
      <c r="B55" s="69" t="s">
        <v>62</v>
      </c>
      <c r="C55" s="11">
        <v>1.1499999999999999</v>
      </c>
      <c r="D55" s="11">
        <v>1.1599999999999999</v>
      </c>
      <c r="E55" s="11">
        <v>1.1599999999999999</v>
      </c>
      <c r="F55" s="11">
        <v>1.19</v>
      </c>
      <c r="G55" s="11">
        <v>1.08</v>
      </c>
      <c r="H55" s="11">
        <v>1.04</v>
      </c>
      <c r="I55" s="11">
        <v>1.02</v>
      </c>
      <c r="J55" s="11">
        <v>1.03</v>
      </c>
      <c r="K55" s="11">
        <v>1.04</v>
      </c>
      <c r="L55" s="11">
        <v>1.04</v>
      </c>
      <c r="M55" s="11">
        <v>1.03</v>
      </c>
      <c r="N55" s="8"/>
      <c r="O55" s="8"/>
      <c r="P55" s="8"/>
      <c r="Q55" s="8"/>
      <c r="R55" s="8"/>
      <c r="S55" s="8"/>
      <c r="T55" s="8"/>
      <c r="U55" s="8"/>
      <c r="V55" s="8"/>
      <c r="W55" s="8"/>
      <c r="X55" s="8"/>
    </row>
    <row r="56" spans="2:24" x14ac:dyDescent="0.25">
      <c r="B56" s="69" t="s">
        <v>63</v>
      </c>
      <c r="C56" s="11">
        <v>1.01</v>
      </c>
      <c r="D56" s="11">
        <v>1.02</v>
      </c>
      <c r="E56" s="11">
        <v>1.02</v>
      </c>
      <c r="F56" s="11">
        <v>1.02</v>
      </c>
      <c r="G56" s="11">
        <v>0.94</v>
      </c>
      <c r="H56" s="11">
        <v>0.89</v>
      </c>
      <c r="I56" s="11">
        <v>0.86</v>
      </c>
      <c r="J56" s="11">
        <v>0.92</v>
      </c>
      <c r="K56" s="11">
        <v>0.89</v>
      </c>
      <c r="L56" s="11">
        <v>0.88</v>
      </c>
      <c r="M56" s="11">
        <v>0.86</v>
      </c>
      <c r="N56" s="8"/>
      <c r="O56" s="8"/>
      <c r="P56" s="8"/>
      <c r="Q56" s="8"/>
      <c r="R56" s="8"/>
      <c r="S56" s="8"/>
      <c r="T56" s="8"/>
      <c r="U56" s="8"/>
      <c r="V56" s="8"/>
      <c r="W56" s="8"/>
      <c r="X56" s="8"/>
    </row>
    <row r="57" spans="2:24" x14ac:dyDescent="0.25">
      <c r="B57" s="69" t="s">
        <v>64</v>
      </c>
      <c r="C57" s="11">
        <v>1</v>
      </c>
      <c r="D57" s="11">
        <v>0.99</v>
      </c>
      <c r="E57" s="11">
        <v>0.99</v>
      </c>
      <c r="F57" s="11">
        <v>0.99</v>
      </c>
      <c r="G57" s="11">
        <v>1.01</v>
      </c>
      <c r="H57" s="11">
        <v>1.02</v>
      </c>
      <c r="I57" s="11">
        <v>1.03</v>
      </c>
      <c r="J57" s="11">
        <v>1.02</v>
      </c>
      <c r="K57" s="11">
        <v>1.02</v>
      </c>
      <c r="L57" s="11">
        <v>1.03</v>
      </c>
      <c r="M57" s="11">
        <v>1.03</v>
      </c>
      <c r="N57" s="8"/>
      <c r="O57" s="8"/>
      <c r="P57" s="8"/>
      <c r="Q57" s="8"/>
      <c r="R57" s="8"/>
      <c r="S57" s="8"/>
      <c r="T57" s="8"/>
      <c r="U57" s="8"/>
      <c r="V57" s="8"/>
      <c r="W57" s="8"/>
      <c r="X57" s="8"/>
    </row>
    <row r="58" spans="2:24" x14ac:dyDescent="0.25">
      <c r="B58" s="69" t="s">
        <v>65</v>
      </c>
      <c r="C58" s="11">
        <v>1.03</v>
      </c>
      <c r="D58" s="11">
        <v>1.03</v>
      </c>
      <c r="E58" s="11">
        <v>1.03</v>
      </c>
      <c r="F58" s="11">
        <v>1.03</v>
      </c>
      <c r="G58" s="11">
        <v>0.99</v>
      </c>
      <c r="H58" s="11">
        <v>0.96</v>
      </c>
      <c r="I58" s="11">
        <v>0.94</v>
      </c>
      <c r="J58" s="11">
        <v>0.97</v>
      </c>
      <c r="K58" s="11">
        <v>0.96</v>
      </c>
      <c r="L58" s="11">
        <v>0.96</v>
      </c>
      <c r="M58" s="11">
        <v>0.94</v>
      </c>
      <c r="N58" s="8"/>
      <c r="O58" s="8"/>
      <c r="P58" s="8"/>
      <c r="Q58" s="8"/>
      <c r="R58" s="8"/>
      <c r="S58" s="8"/>
      <c r="T58" s="8"/>
      <c r="U58" s="8"/>
      <c r="V58" s="8"/>
      <c r="W58" s="8"/>
      <c r="X58" s="8"/>
    </row>
    <row r="59" spans="2:24" x14ac:dyDescent="0.25">
      <c r="B59" s="69" t="s">
        <v>66</v>
      </c>
      <c r="C59" s="11">
        <v>0.99</v>
      </c>
      <c r="D59" s="11">
        <v>0.99</v>
      </c>
      <c r="E59" s="11">
        <v>0.99</v>
      </c>
      <c r="F59" s="11">
        <v>0.99</v>
      </c>
      <c r="G59" s="11">
        <v>0.96</v>
      </c>
      <c r="H59" s="11">
        <v>0.94</v>
      </c>
      <c r="I59" s="11">
        <v>0.93</v>
      </c>
      <c r="J59" s="11">
        <v>0.95</v>
      </c>
      <c r="K59" s="11">
        <v>0.94</v>
      </c>
      <c r="L59" s="11">
        <v>0.94</v>
      </c>
      <c r="M59" s="11">
        <v>0.93</v>
      </c>
      <c r="N59" s="8"/>
      <c r="O59" s="8"/>
      <c r="P59" s="8"/>
      <c r="Q59" s="8"/>
      <c r="R59" s="8"/>
      <c r="S59" s="8"/>
      <c r="T59" s="8"/>
      <c r="U59" s="8"/>
      <c r="V59" s="8"/>
      <c r="W59" s="8"/>
      <c r="X59" s="8"/>
    </row>
    <row r="60" spans="2:24" x14ac:dyDescent="0.25">
      <c r="B60" s="69" t="s">
        <v>67</v>
      </c>
      <c r="C60" s="11">
        <v>0.99</v>
      </c>
      <c r="D60" s="11">
        <v>0.99</v>
      </c>
      <c r="E60" s="11">
        <v>0.99</v>
      </c>
      <c r="F60" s="11">
        <v>0.99</v>
      </c>
      <c r="G60" s="11">
        <v>0.99</v>
      </c>
      <c r="H60" s="11">
        <v>0.99</v>
      </c>
      <c r="I60" s="11">
        <v>0.99</v>
      </c>
      <c r="J60" s="11">
        <v>1</v>
      </c>
      <c r="K60" s="11">
        <v>0.99</v>
      </c>
      <c r="L60" s="11">
        <v>0.99</v>
      </c>
      <c r="M60" s="11">
        <v>0.99</v>
      </c>
      <c r="N60" s="8"/>
      <c r="O60" s="8"/>
      <c r="P60" s="8"/>
      <c r="Q60" s="8"/>
      <c r="R60" s="8"/>
      <c r="S60" s="8"/>
      <c r="T60" s="8"/>
      <c r="U60" s="8"/>
      <c r="V60" s="8"/>
      <c r="W60" s="8"/>
      <c r="X60" s="8"/>
    </row>
    <row r="61" spans="2:24" x14ac:dyDescent="0.25">
      <c r="B61" s="69" t="s">
        <v>68</v>
      </c>
      <c r="C61" s="11">
        <v>1.02</v>
      </c>
      <c r="D61" s="11">
        <v>1.02</v>
      </c>
      <c r="E61" s="11">
        <v>1.02</v>
      </c>
      <c r="F61" s="11">
        <v>1.03</v>
      </c>
      <c r="G61" s="11">
        <v>0.94</v>
      </c>
      <c r="H61" s="11">
        <v>0.89</v>
      </c>
      <c r="I61" s="11">
        <v>0.86</v>
      </c>
      <c r="J61" s="11">
        <v>0.92</v>
      </c>
      <c r="K61" s="11">
        <v>0.9</v>
      </c>
      <c r="L61" s="11">
        <v>0.88</v>
      </c>
      <c r="M61" s="11">
        <v>0.86</v>
      </c>
      <c r="N61" s="8"/>
      <c r="O61" s="8"/>
      <c r="P61" s="8"/>
      <c r="Q61" s="8"/>
      <c r="R61" s="8"/>
      <c r="S61" s="8"/>
      <c r="T61" s="8"/>
      <c r="U61" s="8"/>
      <c r="V61" s="8"/>
      <c r="W61" s="8"/>
      <c r="X61" s="8"/>
    </row>
    <row r="62" spans="2:24" x14ac:dyDescent="0.25">
      <c r="B62" s="69" t="s">
        <v>69</v>
      </c>
      <c r="C62" s="11">
        <v>1.1499999999999999</v>
      </c>
      <c r="D62" s="11">
        <v>1.1499999999999999</v>
      </c>
      <c r="E62" s="11">
        <v>1.1499999999999999</v>
      </c>
      <c r="F62" s="11">
        <v>1.18</v>
      </c>
      <c r="G62" s="11">
        <v>1.06</v>
      </c>
      <c r="H62" s="11">
        <v>1.01</v>
      </c>
      <c r="I62" s="11">
        <v>0.99</v>
      </c>
      <c r="J62" s="11">
        <v>1.01</v>
      </c>
      <c r="K62" s="11">
        <v>1.01</v>
      </c>
      <c r="L62" s="11">
        <v>1.01</v>
      </c>
      <c r="M62" s="11">
        <v>0.99</v>
      </c>
      <c r="N62" s="8"/>
      <c r="O62" s="8"/>
      <c r="P62" s="8"/>
      <c r="Q62" s="8"/>
      <c r="R62" s="8"/>
      <c r="S62" s="8"/>
      <c r="T62" s="8"/>
      <c r="U62" s="8"/>
      <c r="V62" s="8"/>
      <c r="W62" s="8"/>
      <c r="X62" s="8"/>
    </row>
    <row r="63" spans="2:24" x14ac:dyDescent="0.25">
      <c r="B63" s="69" t="s">
        <v>70</v>
      </c>
      <c r="C63" s="11">
        <v>1.02</v>
      </c>
      <c r="D63" s="11">
        <v>1.02</v>
      </c>
      <c r="E63" s="11">
        <v>1.02</v>
      </c>
      <c r="F63" s="11">
        <v>1.03</v>
      </c>
      <c r="G63" s="11">
        <v>0.94</v>
      </c>
      <c r="H63" s="11">
        <v>0.89</v>
      </c>
      <c r="I63" s="11">
        <v>0.86</v>
      </c>
      <c r="J63" s="11">
        <v>0.92</v>
      </c>
      <c r="K63" s="11">
        <v>0.9</v>
      </c>
      <c r="L63" s="11">
        <v>0.88</v>
      </c>
      <c r="M63" s="11">
        <v>0.86</v>
      </c>
      <c r="N63" s="8"/>
      <c r="O63" s="8"/>
      <c r="P63" s="8"/>
      <c r="Q63" s="8"/>
      <c r="R63" s="8"/>
      <c r="S63" s="8"/>
      <c r="T63" s="8"/>
      <c r="U63" s="8"/>
      <c r="V63" s="8"/>
      <c r="W63" s="8"/>
      <c r="X63" s="8"/>
    </row>
    <row r="64" spans="2:24" x14ac:dyDescent="0.25">
      <c r="B64" s="69" t="s">
        <v>71</v>
      </c>
      <c r="C64" s="11">
        <v>1</v>
      </c>
      <c r="D64" s="11">
        <v>1</v>
      </c>
      <c r="E64" s="11">
        <v>1</v>
      </c>
      <c r="F64" s="11">
        <v>1</v>
      </c>
      <c r="G64" s="11">
        <v>0.94</v>
      </c>
      <c r="H64" s="11">
        <v>0.9</v>
      </c>
      <c r="I64" s="11">
        <v>0.88</v>
      </c>
      <c r="J64" s="11">
        <v>0.93</v>
      </c>
      <c r="K64" s="11">
        <v>0.91</v>
      </c>
      <c r="L64" s="11">
        <v>0.9</v>
      </c>
      <c r="M64" s="11">
        <v>0.88</v>
      </c>
      <c r="N64" s="8"/>
      <c r="O64" s="8"/>
      <c r="P64" s="8"/>
      <c r="Q64" s="8"/>
      <c r="R64" s="8"/>
      <c r="S64" s="8"/>
      <c r="T64" s="8"/>
      <c r="U64" s="8"/>
      <c r="V64" s="8"/>
      <c r="W64" s="8"/>
      <c r="X64" s="8"/>
    </row>
    <row r="65" spans="2:24" x14ac:dyDescent="0.25">
      <c r="B65" s="69" t="s">
        <v>72</v>
      </c>
      <c r="C65" s="11">
        <v>1.08</v>
      </c>
      <c r="D65" s="11">
        <v>1.0900000000000001</v>
      </c>
      <c r="E65" s="11">
        <v>1.0900000000000001</v>
      </c>
      <c r="F65" s="11">
        <v>1.1000000000000001</v>
      </c>
      <c r="G65" s="11">
        <v>1.01</v>
      </c>
      <c r="H65" s="11">
        <v>0.95</v>
      </c>
      <c r="I65" s="11">
        <v>0.93</v>
      </c>
      <c r="J65" s="11">
        <v>0.97</v>
      </c>
      <c r="K65" s="11">
        <v>0.96</v>
      </c>
      <c r="L65" s="11">
        <v>0.95</v>
      </c>
      <c r="M65" s="11">
        <v>0.93</v>
      </c>
      <c r="N65" s="8"/>
      <c r="O65" s="8"/>
      <c r="P65" s="8"/>
      <c r="Q65" s="8"/>
      <c r="R65" s="8"/>
      <c r="S65" s="8"/>
      <c r="T65" s="8"/>
      <c r="U65" s="8"/>
      <c r="V65" s="8"/>
      <c r="W65" s="8"/>
      <c r="X65" s="8"/>
    </row>
    <row r="66" spans="2:24" x14ac:dyDescent="0.25">
      <c r="B66" s="69" t="s">
        <v>73</v>
      </c>
      <c r="C66" s="11">
        <v>1.08</v>
      </c>
      <c r="D66" s="11">
        <v>1.08</v>
      </c>
      <c r="E66" s="11">
        <v>1.08</v>
      </c>
      <c r="F66" s="11">
        <v>1.1000000000000001</v>
      </c>
      <c r="G66" s="11">
        <v>1</v>
      </c>
      <c r="H66" s="11">
        <v>0.94</v>
      </c>
      <c r="I66" s="11">
        <v>0.91</v>
      </c>
      <c r="J66" s="11">
        <v>0.96</v>
      </c>
      <c r="K66" s="11">
        <v>0.94</v>
      </c>
      <c r="L66" s="11">
        <v>0.94</v>
      </c>
      <c r="M66" s="11">
        <v>0.92</v>
      </c>
      <c r="N66" s="8"/>
      <c r="O66" s="8"/>
      <c r="P66" s="8"/>
      <c r="Q66" s="8"/>
      <c r="R66" s="8"/>
      <c r="S66" s="8"/>
      <c r="T66" s="8"/>
      <c r="U66" s="8"/>
      <c r="V66" s="8"/>
      <c r="W66" s="8"/>
      <c r="X66" s="8"/>
    </row>
    <row r="67" spans="2:24" x14ac:dyDescent="0.25">
      <c r="B67" s="69" t="s">
        <v>74</v>
      </c>
      <c r="C67" s="11">
        <v>1.08</v>
      </c>
      <c r="D67" s="11">
        <v>1.0900000000000001</v>
      </c>
      <c r="E67" s="11">
        <v>1.0900000000000001</v>
      </c>
      <c r="F67" s="11">
        <v>1.1000000000000001</v>
      </c>
      <c r="G67" s="11">
        <v>1</v>
      </c>
      <c r="H67" s="11">
        <v>0.95</v>
      </c>
      <c r="I67" s="11">
        <v>0.92</v>
      </c>
      <c r="J67" s="11">
        <v>0.96</v>
      </c>
      <c r="K67" s="11">
        <v>0.95</v>
      </c>
      <c r="L67" s="11">
        <v>0.94</v>
      </c>
      <c r="M67" s="11">
        <v>0.93</v>
      </c>
      <c r="N67" s="8"/>
      <c r="O67" s="8"/>
      <c r="P67" s="8"/>
      <c r="Q67" s="8"/>
      <c r="R67" s="8"/>
      <c r="S67" s="8"/>
      <c r="T67" s="8"/>
      <c r="U67" s="8"/>
      <c r="V67" s="8"/>
      <c r="W67" s="8"/>
      <c r="X67" s="8"/>
    </row>
    <row r="68" spans="2:24" x14ac:dyDescent="0.25">
      <c r="B68" s="69" t="s">
        <v>75</v>
      </c>
      <c r="C68" s="11">
        <v>1.04</v>
      </c>
      <c r="D68" s="11">
        <v>1.05</v>
      </c>
      <c r="E68" s="11">
        <v>1.05</v>
      </c>
      <c r="F68" s="11">
        <v>1.06</v>
      </c>
      <c r="G68" s="11">
        <v>0.98</v>
      </c>
      <c r="H68" s="11">
        <v>0.93</v>
      </c>
      <c r="I68" s="11">
        <v>0.91</v>
      </c>
      <c r="J68" s="11">
        <v>0.95</v>
      </c>
      <c r="K68" s="11">
        <v>0.94</v>
      </c>
      <c r="L68" s="11">
        <v>0.93</v>
      </c>
      <c r="M68" s="11">
        <v>0.91</v>
      </c>
      <c r="N68" s="8"/>
      <c r="O68" s="8"/>
      <c r="P68" s="8"/>
      <c r="Q68" s="8"/>
      <c r="R68" s="8"/>
      <c r="S68" s="8"/>
      <c r="T68" s="8"/>
      <c r="U68" s="8"/>
      <c r="V68" s="8"/>
      <c r="W68" s="8"/>
      <c r="X68" s="8"/>
    </row>
    <row r="69" spans="2:24" x14ac:dyDescent="0.25">
      <c r="B69" s="69" t="s">
        <v>76</v>
      </c>
      <c r="C69" s="11">
        <v>1.05</v>
      </c>
      <c r="D69" s="11">
        <v>1.05</v>
      </c>
      <c r="E69" s="11">
        <v>1.05</v>
      </c>
      <c r="F69" s="11">
        <v>1.06</v>
      </c>
      <c r="G69" s="11">
        <v>0.98</v>
      </c>
      <c r="H69" s="11">
        <v>0.93</v>
      </c>
      <c r="I69" s="11">
        <v>0.91</v>
      </c>
      <c r="J69" s="11">
        <v>0.95</v>
      </c>
      <c r="K69" s="11">
        <v>0.94</v>
      </c>
      <c r="L69" s="11">
        <v>0.93</v>
      </c>
      <c r="M69" s="11">
        <v>0.91</v>
      </c>
      <c r="N69" s="8"/>
      <c r="O69" s="8"/>
      <c r="P69" s="8"/>
      <c r="Q69" s="8"/>
      <c r="R69" s="8"/>
      <c r="S69" s="8"/>
      <c r="T69" s="8"/>
      <c r="U69" s="8"/>
      <c r="V69" s="8"/>
      <c r="W69" s="8"/>
      <c r="X69" s="8"/>
    </row>
    <row r="70" spans="2:24" x14ac:dyDescent="0.25">
      <c r="B70" s="69" t="s">
        <v>77</v>
      </c>
      <c r="C70" s="11">
        <v>1.01</v>
      </c>
      <c r="D70" s="11">
        <v>1.01</v>
      </c>
      <c r="E70" s="11">
        <v>1.01</v>
      </c>
      <c r="F70" s="11">
        <v>1.01</v>
      </c>
      <c r="G70" s="11">
        <v>0.97</v>
      </c>
      <c r="H70" s="11">
        <v>0.93</v>
      </c>
      <c r="I70" s="11">
        <v>0.92</v>
      </c>
      <c r="J70" s="11">
        <v>0.95</v>
      </c>
      <c r="K70" s="11">
        <v>0.94</v>
      </c>
      <c r="L70" s="11">
        <v>0.93</v>
      </c>
      <c r="M70" s="11">
        <v>0.92</v>
      </c>
      <c r="N70" s="8"/>
      <c r="O70" s="8"/>
      <c r="P70" s="8"/>
      <c r="Q70" s="8"/>
      <c r="R70" s="8"/>
      <c r="S70" s="8"/>
      <c r="T70" s="8"/>
      <c r="U70" s="8"/>
      <c r="V70" s="8"/>
      <c r="W70" s="8"/>
      <c r="X70" s="8"/>
    </row>
    <row r="71" spans="2:24" x14ac:dyDescent="0.25">
      <c r="B71" s="69" t="s">
        <v>78</v>
      </c>
      <c r="C71" s="11">
        <v>1.04</v>
      </c>
      <c r="D71" s="11">
        <v>1.05</v>
      </c>
      <c r="E71" s="11">
        <v>1.05</v>
      </c>
      <c r="F71" s="11">
        <v>1.06</v>
      </c>
      <c r="G71" s="11">
        <v>0.97</v>
      </c>
      <c r="H71" s="11">
        <v>0.92</v>
      </c>
      <c r="I71" s="11">
        <v>0.89</v>
      </c>
      <c r="J71" s="11">
        <v>0.94</v>
      </c>
      <c r="K71" s="11">
        <v>0.93</v>
      </c>
      <c r="L71" s="11">
        <v>0.91</v>
      </c>
      <c r="M71" s="11">
        <v>0.89</v>
      </c>
      <c r="N71" s="8"/>
      <c r="O71" s="8"/>
      <c r="P71" s="8"/>
      <c r="Q71" s="8"/>
      <c r="R71" s="8"/>
      <c r="S71" s="8"/>
      <c r="T71" s="8"/>
      <c r="U71" s="8"/>
      <c r="V71" s="8"/>
      <c r="W71" s="8"/>
      <c r="X71" s="8"/>
    </row>
    <row r="72" spans="2:24" x14ac:dyDescent="0.25">
      <c r="B72" s="69" t="s">
        <v>79</v>
      </c>
      <c r="C72" s="11">
        <v>1</v>
      </c>
      <c r="D72" s="11">
        <v>1.01</v>
      </c>
      <c r="E72" s="11">
        <v>1.01</v>
      </c>
      <c r="F72" s="11">
        <v>1.01</v>
      </c>
      <c r="G72" s="11">
        <v>0.94</v>
      </c>
      <c r="H72" s="11">
        <v>0.89</v>
      </c>
      <c r="I72" s="11">
        <v>0.86</v>
      </c>
      <c r="J72" s="11">
        <v>0.92</v>
      </c>
      <c r="K72" s="11">
        <v>0.89</v>
      </c>
      <c r="L72" s="11">
        <v>0.88</v>
      </c>
      <c r="M72" s="11">
        <v>0.86</v>
      </c>
      <c r="N72" s="8"/>
      <c r="O72" s="8"/>
      <c r="P72" s="8"/>
      <c r="Q72" s="8"/>
      <c r="R72" s="8"/>
      <c r="S72" s="8"/>
      <c r="T72" s="8"/>
      <c r="U72" s="8"/>
      <c r="V72" s="8"/>
      <c r="W72" s="8"/>
      <c r="X72" s="8"/>
    </row>
    <row r="73" spans="2:24" x14ac:dyDescent="0.25">
      <c r="B73" s="69" t="s">
        <v>80</v>
      </c>
      <c r="C73" s="11">
        <v>1</v>
      </c>
      <c r="D73" s="11">
        <v>1</v>
      </c>
      <c r="E73" s="11">
        <v>1</v>
      </c>
      <c r="F73" s="11">
        <v>0.99</v>
      </c>
      <c r="G73" s="11">
        <v>1.1299999999999999</v>
      </c>
      <c r="H73" s="11">
        <v>1.22</v>
      </c>
      <c r="I73" s="11">
        <v>1.27</v>
      </c>
      <c r="J73" s="11">
        <v>1.1599999999999999</v>
      </c>
      <c r="K73" s="11">
        <v>1.2</v>
      </c>
      <c r="L73" s="11">
        <v>1.23</v>
      </c>
      <c r="M73" s="11">
        <v>1.27</v>
      </c>
      <c r="N73" s="8"/>
      <c r="O73" s="8"/>
      <c r="P73" s="8"/>
      <c r="Q73" s="8"/>
      <c r="R73" s="8"/>
      <c r="S73" s="8"/>
      <c r="T73" s="8"/>
      <c r="U73" s="8"/>
      <c r="V73" s="8"/>
      <c r="W73" s="8"/>
      <c r="X73" s="8"/>
    </row>
    <row r="74" spans="2:24" x14ac:dyDescent="0.25">
      <c r="B74" s="69" t="s">
        <v>81</v>
      </c>
      <c r="C74" s="11">
        <v>1.03</v>
      </c>
      <c r="D74" s="11">
        <v>1.03</v>
      </c>
      <c r="E74" s="11">
        <v>1.03</v>
      </c>
      <c r="F74" s="11">
        <v>1.02</v>
      </c>
      <c r="G74" s="11">
        <v>1.06</v>
      </c>
      <c r="H74" s="11">
        <v>1.1100000000000001</v>
      </c>
      <c r="I74" s="11">
        <v>1.1399999999999999</v>
      </c>
      <c r="J74" s="11">
        <v>1.08</v>
      </c>
      <c r="K74" s="11">
        <v>1.1000000000000001</v>
      </c>
      <c r="L74" s="11">
        <v>1.1200000000000001</v>
      </c>
      <c r="M74" s="11">
        <v>1.1399999999999999</v>
      </c>
      <c r="N74" s="8"/>
      <c r="O74" s="8"/>
      <c r="P74" s="8"/>
      <c r="Q74" s="8"/>
      <c r="R74" s="8"/>
      <c r="S74" s="8"/>
      <c r="T74" s="8"/>
      <c r="U74" s="8"/>
      <c r="V74" s="8"/>
      <c r="W74" s="8"/>
      <c r="X74" s="8"/>
    </row>
    <row r="75" spans="2:24" x14ac:dyDescent="0.25">
      <c r="B75" s="69" t="s">
        <v>82</v>
      </c>
      <c r="C75" s="11">
        <v>0.99</v>
      </c>
      <c r="D75" s="11">
        <v>0.99</v>
      </c>
      <c r="E75" s="11">
        <v>0.99</v>
      </c>
      <c r="F75" s="11">
        <v>0.98</v>
      </c>
      <c r="G75" s="11">
        <v>1.07</v>
      </c>
      <c r="H75" s="11">
        <v>1.1299999999999999</v>
      </c>
      <c r="I75" s="11">
        <v>1.1599999999999999</v>
      </c>
      <c r="J75" s="11">
        <v>1.0900000000000001</v>
      </c>
      <c r="K75" s="11">
        <v>1.1200000000000001</v>
      </c>
      <c r="L75" s="11">
        <v>1.1399999999999999</v>
      </c>
      <c r="M75" s="11">
        <v>1.1599999999999999</v>
      </c>
      <c r="N75" s="8"/>
      <c r="O75" s="8"/>
      <c r="P75" s="8"/>
      <c r="Q75" s="8"/>
      <c r="R75" s="8"/>
      <c r="S75" s="8"/>
      <c r="T75" s="8"/>
      <c r="U75" s="8"/>
      <c r="V75" s="8"/>
      <c r="W75" s="8"/>
      <c r="X75" s="8"/>
    </row>
    <row r="76" spans="2:24" x14ac:dyDescent="0.25">
      <c r="B76" s="69" t="s">
        <v>83</v>
      </c>
      <c r="C76" s="9">
        <v>0.97</v>
      </c>
      <c r="D76" s="9">
        <v>0.97</v>
      </c>
      <c r="E76" s="9">
        <v>0.97</v>
      </c>
      <c r="F76" s="9">
        <v>0.97</v>
      </c>
      <c r="G76" s="9">
        <v>0.96</v>
      </c>
      <c r="H76" s="9">
        <v>0.94</v>
      </c>
      <c r="I76" s="9">
        <v>0.94</v>
      </c>
      <c r="J76" s="9">
        <v>0.96</v>
      </c>
      <c r="K76" s="9">
        <v>0.95</v>
      </c>
      <c r="L76" s="9">
        <v>0.94</v>
      </c>
      <c r="M76" s="9">
        <v>0.94</v>
      </c>
      <c r="N76" s="8"/>
      <c r="O76" s="8"/>
      <c r="P76" s="8"/>
      <c r="Q76" s="8"/>
      <c r="R76" s="8"/>
      <c r="S76" s="8"/>
      <c r="T76" s="8"/>
      <c r="U76" s="8"/>
      <c r="V76" s="8"/>
      <c r="W76" s="8"/>
      <c r="X76" s="8"/>
    </row>
    <row r="77" spans="2:24" x14ac:dyDescent="0.25">
      <c r="B77" s="69" t="s">
        <v>84</v>
      </c>
      <c r="C77" s="9">
        <v>1.01</v>
      </c>
      <c r="D77" s="9">
        <v>1.01</v>
      </c>
      <c r="E77" s="9">
        <v>1.01</v>
      </c>
      <c r="F77" s="9">
        <v>1.01</v>
      </c>
      <c r="G77" s="9">
        <v>0.96</v>
      </c>
      <c r="H77" s="9">
        <v>0.92</v>
      </c>
      <c r="I77" s="9">
        <v>0.91</v>
      </c>
      <c r="J77" s="9">
        <v>0.94</v>
      </c>
      <c r="K77" s="9">
        <v>0.93</v>
      </c>
      <c r="L77" s="9">
        <v>0.92</v>
      </c>
      <c r="M77" s="9">
        <v>0.91</v>
      </c>
      <c r="N77" s="8"/>
      <c r="O77" s="8"/>
      <c r="P77" s="8"/>
      <c r="Q77" s="8"/>
      <c r="R77" s="8"/>
      <c r="S77" s="8"/>
      <c r="T77" s="8"/>
      <c r="U77" s="8"/>
      <c r="V77" s="8"/>
      <c r="W77" s="8"/>
      <c r="X77" s="8"/>
    </row>
    <row r="78" spans="2:24" x14ac:dyDescent="0.25">
      <c r="B78" s="69" t="s">
        <v>85</v>
      </c>
      <c r="C78" s="9">
        <v>1.02</v>
      </c>
      <c r="D78" s="9">
        <v>1.02</v>
      </c>
      <c r="E78" s="9">
        <v>1.02</v>
      </c>
      <c r="F78" s="9">
        <v>1.01</v>
      </c>
      <c r="G78" s="9">
        <v>0.94</v>
      </c>
      <c r="H78" s="9">
        <v>0.91</v>
      </c>
      <c r="I78" s="9">
        <v>0.9</v>
      </c>
      <c r="J78" s="9">
        <v>0.93</v>
      </c>
      <c r="K78" s="9">
        <v>0.92</v>
      </c>
      <c r="L78" s="9">
        <v>0.91</v>
      </c>
      <c r="M78" s="9">
        <v>0.9</v>
      </c>
      <c r="N78" s="8"/>
      <c r="O78" s="8"/>
      <c r="P78" s="8"/>
      <c r="Q78" s="8"/>
      <c r="R78" s="8"/>
      <c r="S78" s="8"/>
      <c r="T78" s="8"/>
      <c r="U78" s="8"/>
      <c r="V78" s="8"/>
      <c r="W78" s="8"/>
      <c r="X78" s="8"/>
    </row>
    <row r="79" spans="2:24" x14ac:dyDescent="0.25">
      <c r="B79" s="69" t="s">
        <v>86</v>
      </c>
      <c r="C79" s="9">
        <v>1.06</v>
      </c>
      <c r="D79" s="9">
        <v>1.06</v>
      </c>
      <c r="E79" s="9">
        <v>1.06</v>
      </c>
      <c r="F79" s="9">
        <v>1.07</v>
      </c>
      <c r="G79" s="9">
        <v>1.05</v>
      </c>
      <c r="H79" s="9">
        <v>1.03</v>
      </c>
      <c r="I79" s="9">
        <v>1.03</v>
      </c>
      <c r="J79" s="9">
        <v>1.04</v>
      </c>
      <c r="K79" s="9">
        <v>1.03</v>
      </c>
      <c r="L79" s="9">
        <v>1.03</v>
      </c>
      <c r="M79" s="9">
        <v>1.03</v>
      </c>
      <c r="N79" s="8"/>
      <c r="O79" s="8"/>
      <c r="P79" s="8"/>
      <c r="Q79" s="8"/>
      <c r="R79" s="8"/>
      <c r="S79" s="8"/>
      <c r="T79" s="8"/>
      <c r="U79" s="8"/>
      <c r="V79" s="8"/>
      <c r="W79" s="8"/>
      <c r="X79" s="8"/>
    </row>
    <row r="80" spans="2:24" x14ac:dyDescent="0.25">
      <c r="B80" s="69" t="s">
        <v>87</v>
      </c>
      <c r="C80" s="9">
        <v>0.97</v>
      </c>
      <c r="D80" s="9">
        <v>0.97</v>
      </c>
      <c r="E80" s="9">
        <v>0.97</v>
      </c>
      <c r="F80" s="9">
        <v>0.97</v>
      </c>
      <c r="G80" s="9">
        <v>0.95</v>
      </c>
      <c r="H80" s="9">
        <v>0.93</v>
      </c>
      <c r="I80" s="9">
        <v>0.91</v>
      </c>
      <c r="J80" s="9">
        <v>0.94</v>
      </c>
      <c r="K80" s="9">
        <v>0.93</v>
      </c>
      <c r="L80" s="9">
        <v>0.92</v>
      </c>
      <c r="M80" s="9">
        <v>0.91</v>
      </c>
      <c r="N80" s="8"/>
      <c r="O80" s="8"/>
      <c r="P80" s="8"/>
      <c r="Q80" s="8"/>
      <c r="R80" s="8"/>
      <c r="S80" s="8"/>
      <c r="T80" s="8"/>
      <c r="U80" s="8"/>
      <c r="V80" s="8"/>
      <c r="W80" s="8"/>
      <c r="X80" s="8"/>
    </row>
    <row r="81" spans="2:24" x14ac:dyDescent="0.25">
      <c r="B81" s="69" t="s">
        <v>88</v>
      </c>
      <c r="C81" s="9">
        <v>0.97</v>
      </c>
      <c r="D81" s="9">
        <v>0.97</v>
      </c>
      <c r="E81" s="9">
        <v>0.97</v>
      </c>
      <c r="F81" s="9">
        <v>0.96</v>
      </c>
      <c r="G81" s="9">
        <v>0.93</v>
      </c>
      <c r="H81" s="9">
        <v>0.91</v>
      </c>
      <c r="I81" s="9">
        <v>0.89</v>
      </c>
      <c r="J81" s="9">
        <v>0.93</v>
      </c>
      <c r="K81" s="9">
        <v>0.91</v>
      </c>
      <c r="L81" s="9">
        <v>0.9</v>
      </c>
      <c r="M81" s="9">
        <v>0.89</v>
      </c>
      <c r="N81" s="8"/>
      <c r="O81" s="8"/>
      <c r="P81" s="8"/>
      <c r="Q81" s="8"/>
      <c r="R81" s="8"/>
      <c r="S81" s="8"/>
      <c r="T81" s="8"/>
      <c r="U81" s="8"/>
      <c r="V81" s="8"/>
      <c r="W81" s="8"/>
      <c r="X81" s="8"/>
    </row>
    <row r="82" spans="2:24" x14ac:dyDescent="0.25">
      <c r="B82" s="69" t="s">
        <v>89</v>
      </c>
      <c r="C82" s="9">
        <v>1.04</v>
      </c>
      <c r="D82" s="9">
        <v>1.05</v>
      </c>
      <c r="E82" s="9">
        <v>1.05</v>
      </c>
      <c r="F82" s="9">
        <v>1.06</v>
      </c>
      <c r="G82" s="9">
        <v>0.96</v>
      </c>
      <c r="H82" s="9">
        <v>0.9</v>
      </c>
      <c r="I82" s="9">
        <v>0.88</v>
      </c>
      <c r="J82" s="9">
        <v>0.93</v>
      </c>
      <c r="K82" s="9">
        <v>0.91</v>
      </c>
      <c r="L82" s="9">
        <v>0.9</v>
      </c>
      <c r="M82" s="9">
        <v>0.88</v>
      </c>
      <c r="N82" s="8"/>
      <c r="O82" s="8"/>
      <c r="P82" s="8"/>
      <c r="Q82" s="8"/>
      <c r="R82" s="8"/>
      <c r="S82" s="8"/>
      <c r="T82" s="8"/>
      <c r="U82" s="8"/>
      <c r="V82" s="8"/>
      <c r="W82" s="8"/>
      <c r="X82" s="8"/>
    </row>
    <row r="83" spans="2:24" x14ac:dyDescent="0.25">
      <c r="B83" s="69" t="s">
        <v>90</v>
      </c>
      <c r="C83" s="9">
        <v>1.04</v>
      </c>
      <c r="D83" s="9">
        <v>1.05</v>
      </c>
      <c r="E83" s="9">
        <v>1.05</v>
      </c>
      <c r="F83" s="9">
        <v>1.06</v>
      </c>
      <c r="G83" s="9">
        <v>0.97</v>
      </c>
      <c r="H83" s="9">
        <v>0.92</v>
      </c>
      <c r="I83" s="9">
        <v>0.89</v>
      </c>
      <c r="J83" s="9">
        <v>0.94</v>
      </c>
      <c r="K83" s="9">
        <v>0.92</v>
      </c>
      <c r="L83" s="9">
        <v>0.91</v>
      </c>
      <c r="M83" s="9">
        <v>0.89</v>
      </c>
      <c r="N83" s="8"/>
      <c r="O83" s="8"/>
      <c r="P83" s="8"/>
      <c r="Q83" s="8"/>
      <c r="R83" s="8"/>
      <c r="S83" s="8"/>
      <c r="T83" s="8"/>
      <c r="U83" s="8"/>
      <c r="V83" s="8"/>
      <c r="W83" s="8"/>
      <c r="X83" s="8"/>
    </row>
    <row r="84" spans="2:24" x14ac:dyDescent="0.25">
      <c r="B84" s="69" t="s">
        <v>91</v>
      </c>
      <c r="C84" s="9">
        <v>1.04</v>
      </c>
      <c r="D84" s="9">
        <v>1.05</v>
      </c>
      <c r="E84" s="9">
        <v>1.05</v>
      </c>
      <c r="F84" s="9">
        <v>1.06</v>
      </c>
      <c r="G84" s="9">
        <v>0.97</v>
      </c>
      <c r="H84" s="9">
        <v>0.92</v>
      </c>
      <c r="I84" s="9">
        <v>0.89</v>
      </c>
      <c r="J84" s="9">
        <v>0.94</v>
      </c>
      <c r="K84" s="9">
        <v>0.93</v>
      </c>
      <c r="L84" s="9">
        <v>0.92</v>
      </c>
      <c r="M84" s="9">
        <v>0.9</v>
      </c>
      <c r="N84" s="8"/>
      <c r="O84" s="8"/>
      <c r="P84" s="8"/>
      <c r="Q84" s="8"/>
      <c r="R84" s="8"/>
      <c r="S84" s="8"/>
      <c r="T84" s="8"/>
      <c r="U84" s="8"/>
      <c r="V84" s="8"/>
      <c r="W84" s="8"/>
      <c r="X84" s="8"/>
    </row>
    <row r="85" spans="2:24" x14ac:dyDescent="0.25">
      <c r="B85" s="69" t="s">
        <v>92</v>
      </c>
      <c r="C85" s="9">
        <v>1.1100000000000001</v>
      </c>
      <c r="D85" s="9">
        <v>1.1200000000000001</v>
      </c>
      <c r="E85" s="9">
        <v>1.1200000000000001</v>
      </c>
      <c r="F85" s="9">
        <v>1.1399999999999999</v>
      </c>
      <c r="G85" s="9">
        <v>1.05</v>
      </c>
      <c r="H85" s="9">
        <v>1</v>
      </c>
      <c r="I85" s="9">
        <v>0.99</v>
      </c>
      <c r="J85" s="9">
        <v>1.01</v>
      </c>
      <c r="K85" s="9">
        <v>1.01</v>
      </c>
      <c r="L85" s="9">
        <v>1</v>
      </c>
      <c r="M85" s="9">
        <v>0.99</v>
      </c>
      <c r="N85" s="8"/>
      <c r="O85" s="8"/>
      <c r="P85" s="8"/>
      <c r="Q85" s="8"/>
      <c r="R85" s="8"/>
      <c r="S85" s="8"/>
      <c r="T85" s="8"/>
      <c r="U85" s="8"/>
      <c r="V85" s="8"/>
      <c r="W85" s="8"/>
      <c r="X85" s="8"/>
    </row>
    <row r="86" spans="2:24" x14ac:dyDescent="0.25">
      <c r="B86" s="69" t="s">
        <v>93</v>
      </c>
      <c r="C86" s="9">
        <v>1.07</v>
      </c>
      <c r="D86" s="9">
        <v>1.07</v>
      </c>
      <c r="E86" s="9">
        <v>1.07</v>
      </c>
      <c r="F86" s="9">
        <v>1.08</v>
      </c>
      <c r="G86" s="9">
        <v>1.01</v>
      </c>
      <c r="H86" s="9">
        <v>0.97</v>
      </c>
      <c r="I86" s="9">
        <v>0.96</v>
      </c>
      <c r="J86" s="9">
        <v>0.98</v>
      </c>
      <c r="K86" s="9">
        <v>0.98</v>
      </c>
      <c r="L86" s="9">
        <v>0.97</v>
      </c>
      <c r="M86" s="9">
        <v>0.96</v>
      </c>
      <c r="N86" s="8"/>
      <c r="O86" s="8"/>
      <c r="P86" s="8"/>
      <c r="Q86" s="8"/>
      <c r="R86" s="8"/>
      <c r="S86" s="8"/>
      <c r="T86" s="8"/>
      <c r="U86" s="8"/>
      <c r="V86" s="8"/>
      <c r="W86" s="8"/>
      <c r="X86" s="8"/>
    </row>
    <row r="87" spans="2:24" x14ac:dyDescent="0.25">
      <c r="B87" s="69" t="s">
        <v>94</v>
      </c>
      <c r="C87" s="9">
        <v>1.07</v>
      </c>
      <c r="D87" s="9">
        <v>1.06</v>
      </c>
      <c r="E87" s="9">
        <v>1.06</v>
      </c>
      <c r="F87" s="9">
        <v>1.07</v>
      </c>
      <c r="G87" s="9">
        <v>1.22</v>
      </c>
      <c r="H87" s="9">
        <v>1.34</v>
      </c>
      <c r="I87" s="9">
        <v>1.42</v>
      </c>
      <c r="J87" s="9">
        <v>1.26</v>
      </c>
      <c r="K87" s="9">
        <v>1.32</v>
      </c>
      <c r="L87" s="9">
        <v>1.36</v>
      </c>
      <c r="M87" s="9">
        <v>1.42</v>
      </c>
      <c r="N87" s="8"/>
      <c r="O87" s="8"/>
      <c r="P87" s="8"/>
      <c r="Q87" s="8"/>
      <c r="R87" s="8"/>
      <c r="S87" s="8"/>
      <c r="T87" s="8"/>
      <c r="U87" s="8"/>
      <c r="V87" s="8"/>
      <c r="W87" s="8"/>
      <c r="X87" s="8"/>
    </row>
    <row r="88" spans="2:24" x14ac:dyDescent="0.25">
      <c r="B88" s="69" t="s">
        <v>95</v>
      </c>
      <c r="C88" s="9">
        <v>1.03</v>
      </c>
      <c r="D88" s="9">
        <v>1.03</v>
      </c>
      <c r="E88" s="9">
        <v>1.03</v>
      </c>
      <c r="F88" s="9">
        <v>1.04</v>
      </c>
      <c r="G88" s="9">
        <v>1.01</v>
      </c>
      <c r="H88" s="9">
        <v>1</v>
      </c>
      <c r="I88" s="9">
        <v>0.99</v>
      </c>
      <c r="J88" s="9">
        <v>1</v>
      </c>
      <c r="K88" s="9">
        <v>1</v>
      </c>
      <c r="L88" s="9">
        <v>1</v>
      </c>
      <c r="M88" s="9">
        <v>0.99</v>
      </c>
      <c r="N88" s="8"/>
      <c r="O88" s="8"/>
      <c r="P88" s="8"/>
      <c r="Q88" s="8"/>
      <c r="R88" s="8"/>
      <c r="S88" s="8"/>
      <c r="T88" s="8"/>
      <c r="U88" s="8"/>
      <c r="V88" s="8"/>
      <c r="W88" s="8"/>
      <c r="X88" s="8"/>
    </row>
    <row r="89" spans="2:24" x14ac:dyDescent="0.25">
      <c r="B89" s="69" t="s">
        <v>96</v>
      </c>
      <c r="C89" s="9">
        <v>1.04</v>
      </c>
      <c r="D89" s="9">
        <v>1.04</v>
      </c>
      <c r="E89" s="9">
        <v>1.04</v>
      </c>
      <c r="F89" s="9">
        <v>1.04</v>
      </c>
      <c r="G89" s="9">
        <v>1.04</v>
      </c>
      <c r="H89" s="9">
        <v>1.04</v>
      </c>
      <c r="I89" s="9">
        <v>1.05</v>
      </c>
      <c r="J89" s="9">
        <v>1.03</v>
      </c>
      <c r="K89" s="9">
        <v>1.04</v>
      </c>
      <c r="L89" s="9">
        <v>1.04</v>
      </c>
      <c r="M89" s="9">
        <v>1.05</v>
      </c>
      <c r="N89" s="8"/>
      <c r="O89" s="8"/>
      <c r="P89" s="8"/>
      <c r="Q89" s="8"/>
      <c r="R89" s="8"/>
      <c r="S89" s="8"/>
      <c r="T89" s="8"/>
      <c r="U89" s="8"/>
      <c r="V89" s="8"/>
      <c r="W89" s="8"/>
      <c r="X89" s="8"/>
    </row>
    <row r="90" spans="2:24" x14ac:dyDescent="0.25">
      <c r="B90" s="69" t="s">
        <v>97</v>
      </c>
      <c r="C90" s="9">
        <v>1.08</v>
      </c>
      <c r="D90" s="9">
        <v>1.08</v>
      </c>
      <c r="E90" s="9">
        <v>1.08</v>
      </c>
      <c r="F90" s="9">
        <v>1.0900000000000001</v>
      </c>
      <c r="G90" s="9">
        <v>1.06</v>
      </c>
      <c r="H90" s="9">
        <v>1.06</v>
      </c>
      <c r="I90" s="9">
        <v>1.06</v>
      </c>
      <c r="J90" s="9">
        <v>1.05</v>
      </c>
      <c r="K90" s="9">
        <v>1.05</v>
      </c>
      <c r="L90" s="9">
        <v>1.06</v>
      </c>
      <c r="M90" s="9">
        <v>1.06</v>
      </c>
      <c r="N90" s="8"/>
      <c r="O90" s="8"/>
      <c r="P90" s="8"/>
      <c r="Q90" s="8"/>
      <c r="R90" s="8"/>
      <c r="S90" s="8"/>
      <c r="T90" s="8"/>
      <c r="U90" s="8"/>
      <c r="V90" s="8"/>
      <c r="W90" s="8"/>
      <c r="X90" s="8"/>
    </row>
    <row r="91" spans="2:24" x14ac:dyDescent="0.25">
      <c r="B91" s="69" t="s">
        <v>98</v>
      </c>
      <c r="C91" s="9">
        <v>1.03</v>
      </c>
      <c r="D91" s="9">
        <v>1.03</v>
      </c>
      <c r="E91" s="9">
        <v>1.03</v>
      </c>
      <c r="F91" s="9">
        <v>1.04</v>
      </c>
      <c r="G91" s="9">
        <v>1.03</v>
      </c>
      <c r="H91" s="9">
        <v>1.02</v>
      </c>
      <c r="I91" s="9">
        <v>1.02</v>
      </c>
      <c r="J91" s="9">
        <v>1.02</v>
      </c>
      <c r="K91" s="9">
        <v>1.02</v>
      </c>
      <c r="L91" s="9">
        <v>1.02</v>
      </c>
      <c r="M91" s="9">
        <v>1.02</v>
      </c>
      <c r="N91" s="8"/>
      <c r="O91" s="8"/>
      <c r="P91" s="8"/>
      <c r="Q91" s="8"/>
      <c r="R91" s="8"/>
      <c r="S91" s="8"/>
      <c r="T91" s="8"/>
      <c r="U91" s="8"/>
      <c r="V91" s="8"/>
      <c r="W91" s="8"/>
      <c r="X91" s="8"/>
    </row>
    <row r="92" spans="2:24" x14ac:dyDescent="0.25">
      <c r="B92" s="69" t="s">
        <v>99</v>
      </c>
      <c r="C92" s="9">
        <v>1.2</v>
      </c>
      <c r="D92" s="9">
        <v>1.21</v>
      </c>
      <c r="E92" s="9">
        <v>1.21</v>
      </c>
      <c r="F92" s="9">
        <v>1.24</v>
      </c>
      <c r="G92" s="9">
        <v>1.1200000000000001</v>
      </c>
      <c r="H92" s="9">
        <v>1.07</v>
      </c>
      <c r="I92" s="9">
        <v>1.05</v>
      </c>
      <c r="J92" s="9">
        <v>1.06</v>
      </c>
      <c r="K92" s="9">
        <v>1.06</v>
      </c>
      <c r="L92" s="9">
        <v>1.07</v>
      </c>
      <c r="M92" s="9">
        <v>1.06</v>
      </c>
      <c r="N92" s="8"/>
      <c r="O92" s="8"/>
      <c r="P92" s="8"/>
      <c r="Q92" s="8"/>
      <c r="R92" s="8"/>
      <c r="S92" s="8"/>
      <c r="T92" s="8"/>
      <c r="U92" s="8"/>
      <c r="V92" s="8"/>
      <c r="W92" s="8"/>
      <c r="X92" s="8"/>
    </row>
    <row r="93" spans="2:24" x14ac:dyDescent="0.25">
      <c r="B93" s="69" t="s">
        <v>100</v>
      </c>
      <c r="C93" s="9">
        <v>1.1100000000000001</v>
      </c>
      <c r="D93" s="9">
        <v>1.1100000000000001</v>
      </c>
      <c r="E93" s="9">
        <v>1.1100000000000001</v>
      </c>
      <c r="F93" s="9">
        <v>1.1299999999999999</v>
      </c>
      <c r="G93" s="9">
        <v>1.03</v>
      </c>
      <c r="H93" s="9">
        <v>0.97</v>
      </c>
      <c r="I93" s="9">
        <v>0.95</v>
      </c>
      <c r="J93" s="9">
        <v>0.98</v>
      </c>
      <c r="K93" s="9">
        <v>0.97</v>
      </c>
      <c r="L93" s="9">
        <v>0.97</v>
      </c>
      <c r="M93" s="9">
        <v>0.95</v>
      </c>
      <c r="N93" s="8"/>
      <c r="O93" s="8"/>
      <c r="P93" s="8"/>
      <c r="Q93" s="8"/>
      <c r="R93" s="8"/>
      <c r="S93" s="8"/>
      <c r="T93" s="8"/>
      <c r="U93" s="8"/>
      <c r="V93" s="8"/>
      <c r="W93" s="8"/>
      <c r="X93" s="8"/>
    </row>
    <row r="94" spans="2:24" x14ac:dyDescent="0.25"/>
    <row r="95" spans="2:24" x14ac:dyDescent="0.25"/>
    <row r="96" spans="2:24" x14ac:dyDescent="0.25">
      <c r="M96" s="68">
        <v>43756</v>
      </c>
    </row>
  </sheetData>
  <sheetProtection algorithmName="SHA-512" hashValue="9wAU+kSSl7fVSE3lhBuUEXZHNtfApwl3OF8K7WegkCGlDf6V365b44r1q6T8lbDDZzlAVKlKoUt6a09sE/CbfA==" saltValue="Kp151IP0QZedP736EUQMww==" spinCount="100000" sheet="1" selectLockedCells="1"/>
  <autoFilter ref="A5:X9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A5" sqref="A5:A8"/>
    </sheetView>
  </sheetViews>
  <sheetFormatPr defaultColWidth="0" defaultRowHeight="15" zeroHeight="1" x14ac:dyDescent="0.25"/>
  <cols>
    <col min="1" max="1" width="9" customWidth="1"/>
    <col min="2" max="2" width="71.42578125" customWidth="1"/>
    <col min="3" max="3" width="10.140625" bestFit="1" customWidth="1"/>
    <col min="4" max="4" width="2.140625" customWidth="1"/>
    <col min="5" max="16384" width="9" hidden="1"/>
  </cols>
  <sheetData>
    <row r="1" spans="1:4" x14ac:dyDescent="0.25">
      <c r="A1" s="134" t="s">
        <v>211</v>
      </c>
      <c r="B1" s="134"/>
      <c r="C1" s="134"/>
      <c r="D1" s="114"/>
    </row>
    <row r="2" spans="1:4" x14ac:dyDescent="0.25">
      <c r="A2" s="114"/>
      <c r="B2" s="114"/>
      <c r="C2" s="114"/>
      <c r="D2" s="114"/>
    </row>
    <row r="3" spans="1:4" x14ac:dyDescent="0.25">
      <c r="A3" s="115" t="s">
        <v>212</v>
      </c>
      <c r="B3" s="115" t="s">
        <v>213</v>
      </c>
      <c r="C3" s="115" t="s">
        <v>214</v>
      </c>
      <c r="D3" s="114"/>
    </row>
    <row r="4" spans="1:4" x14ac:dyDescent="0.25">
      <c r="A4" s="116">
        <v>1.1000000000000001</v>
      </c>
      <c r="B4" s="117" t="s">
        <v>215</v>
      </c>
      <c r="C4" s="118">
        <v>43647</v>
      </c>
      <c r="D4" s="114"/>
    </row>
    <row r="5" spans="1:4" x14ac:dyDescent="0.25">
      <c r="A5" s="135">
        <v>1.2</v>
      </c>
      <c r="B5" s="117" t="s">
        <v>216</v>
      </c>
      <c r="C5" s="136">
        <v>43756</v>
      </c>
      <c r="D5" s="114"/>
    </row>
    <row r="6" spans="1:4" x14ac:dyDescent="0.25">
      <c r="A6" s="135"/>
      <c r="B6" s="117" t="s">
        <v>217</v>
      </c>
      <c r="C6" s="137"/>
      <c r="D6" s="114"/>
    </row>
    <row r="7" spans="1:4" x14ac:dyDescent="0.25">
      <c r="A7" s="135"/>
      <c r="B7" s="117" t="s">
        <v>218</v>
      </c>
      <c r="C7" s="137"/>
      <c r="D7" s="114"/>
    </row>
    <row r="8" spans="1:4" x14ac:dyDescent="0.25">
      <c r="A8" s="135"/>
      <c r="B8" s="117" t="s">
        <v>219</v>
      </c>
      <c r="C8" s="138"/>
      <c r="D8" s="114"/>
    </row>
    <row r="9" spans="1:4" x14ac:dyDescent="0.25">
      <c r="A9" s="114"/>
      <c r="B9" s="114"/>
      <c r="C9" s="114"/>
      <c r="D9" s="114"/>
    </row>
  </sheetData>
  <sheetProtection algorithmName="SHA-512" hashValue="0CSHA/zq8S6zg0G9lfXi20verhiF9hBjEM6NDWNJi/WRm4WxbVuz7N8h3quJKtlsjPmO+SS+Rnf8VeCuW+jqTw==" saltValue="FPavuik0gKXpPq2poTyqYg==" spinCount="100000" sheet="1" objects="1" scenarios="1"/>
  <mergeCells count="3">
    <mergeCell ref="A1:C1"/>
    <mergeCell ref="A5:A8"/>
    <mergeCell ref="C5:C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Results</vt:lpstr>
      <vt:lpstr>Base Prices</vt:lpstr>
      <vt:lpstr>Location Factors</vt:lpstr>
      <vt:lpstr>Version</vt:lpstr>
      <vt:lpstr>Group1</vt:lpstr>
      <vt:lpstr>Group2</vt:lpstr>
      <vt:lpstr>Group3</vt:lpstr>
      <vt:lpstr>II</vt:lpstr>
      <vt:lpstr>IM</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Vincent</dc:creator>
  <cp:lastModifiedBy>Rundle, Vincent</cp:lastModifiedBy>
  <dcterms:created xsi:type="dcterms:W3CDTF">2019-08-16T01:05:16Z</dcterms:created>
  <dcterms:modified xsi:type="dcterms:W3CDTF">2020-01-07T23:29:35Z</dcterms:modified>
</cp:coreProperties>
</file>