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c0087\AppData\Local\Microsoft\Windows\INetCache\Content.Outlook\KW48FREU\"/>
    </mc:Choice>
  </mc:AlternateContent>
  <workbookProtection workbookAlgorithmName="SHA-512" workbookHashValue="/qhxcEwzLDj5uTPEth2qDOCZCC1W1N1y/VMM3LtBewSH+eSvcmki0rMNQrYJ1gD/yy8EcQvjpObJBrrTSVHKqw==" workbookSaltValue="yDCA1NP7R7DLzvo4E2JfBw==" workbookSpinCount="100000" lockStructure="1"/>
  <bookViews>
    <workbookView xWindow="0" yWindow="0" windowWidth="27360" windowHeight="13880"/>
  </bookViews>
  <sheets>
    <sheet name="Results" sheetId="1" r:id="rId1"/>
    <sheet name="Base Prices" sheetId="2" r:id="rId2"/>
    <sheet name="Location Factors" sheetId="3" r:id="rId3"/>
  </sheets>
  <externalReferences>
    <externalReference r:id="rId4"/>
  </externalReferences>
  <definedNames>
    <definedName name="Group1">'Base Prices'!$G$8:$P$18</definedName>
    <definedName name="Group2">'Base Prices'!$G$23:$P$33</definedName>
    <definedName name="Group3">'Base Prices'!$G$38:$P$82</definedName>
    <definedName name="II">'Base Prices'!$N$13:$N$18</definedName>
    <definedName name="IM">'Base Prices'!$N$28:$N$33</definedName>
    <definedName name="RentContr">'[1]Scenario Selector'!$E$13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 l="1"/>
  <c r="P15" i="1" l="1"/>
  <c r="J18" i="1" l="1"/>
  <c r="J16" i="1" l="1"/>
  <c r="G14" i="1"/>
  <c r="J10" i="1" l="1"/>
  <c r="J12" i="1" l="1"/>
  <c r="G13" i="1" s="1"/>
  <c r="G47" i="1"/>
  <c r="G20" i="1" l="1"/>
  <c r="J22" i="1"/>
  <c r="G24" i="1" s="1"/>
  <c r="H13" i="1"/>
  <c r="J32" i="1"/>
  <c r="G34" i="1" s="1"/>
  <c r="J28" i="1"/>
  <c r="G30" i="1" s="1"/>
  <c r="G26" i="1" l="1"/>
  <c r="G36" i="1" s="1"/>
  <c r="J14" i="1"/>
</calcChain>
</file>

<file path=xl/sharedStrings.xml><?xml version="1.0" encoding="utf-8"?>
<sst xmlns="http://schemas.openxmlformats.org/spreadsheetml/2006/main" count="375" uniqueCount="212">
  <si>
    <t>Fully accessible</t>
  </si>
  <si>
    <t>Robust</t>
  </si>
  <si>
    <t>Innovation</t>
  </si>
  <si>
    <t>No OOA</t>
  </si>
  <si>
    <t>With OOA</t>
  </si>
  <si>
    <t>+1 Room</t>
  </si>
  <si>
    <t>OOA</t>
  </si>
  <si>
    <t>On-site Overnight Assistance</t>
  </si>
  <si>
    <t>Additional breakout room</t>
  </si>
  <si>
    <t>Location</t>
  </si>
  <si>
    <t>Apartment, 1 bedroom, 1 resident</t>
  </si>
  <si>
    <t>Apartment, 2 bedrooms, 1 resident</t>
  </si>
  <si>
    <t>Location Factors</t>
  </si>
  <si>
    <t>Median capital city</t>
  </si>
  <si>
    <t>ACT - Australian Capital Territory</t>
  </si>
  <si>
    <t>NSW - Capital Region</t>
  </si>
  <si>
    <t>NSW - Central Coast</t>
  </si>
  <si>
    <t>NSW - Central West</t>
  </si>
  <si>
    <t>NSW - Coffs Harbour - Grafton</t>
  </si>
  <si>
    <t>NSW - Far West and Orana</t>
  </si>
  <si>
    <t>NSW - Hunter Valley exc Newcastle</t>
  </si>
  <si>
    <t>NSW - Illawarra</t>
  </si>
  <si>
    <t>NSW - Mid North Coast</t>
  </si>
  <si>
    <t>NSW - Murray</t>
  </si>
  <si>
    <t>NSW - New England and North West</t>
  </si>
  <si>
    <t>NSW - Newcastle and Lake Macquarie</t>
  </si>
  <si>
    <t>NSW - Richmond - Tweed</t>
  </si>
  <si>
    <t>NSW - Riverina</t>
  </si>
  <si>
    <t>NSW - Southern Highlands and Shoalhaven</t>
  </si>
  <si>
    <t>NSW - Sydney - Baulkham Hills and Hawkesbury</t>
  </si>
  <si>
    <t>NSW - Sydney - Blacktown</t>
  </si>
  <si>
    <t>NSW - Sydney - City and Inner South</t>
  </si>
  <si>
    <t>NSW - Sydney - Eastern Suburbs</t>
  </si>
  <si>
    <t>NSW - Sydney - Inner South West</t>
  </si>
  <si>
    <t>NSW - Sydney - Inner West</t>
  </si>
  <si>
    <t>NSW - Sydney - North Sydney and Hornsby</t>
  </si>
  <si>
    <t>NSW - Sydney - Northern Beaches</t>
  </si>
  <si>
    <t>NSW - Sydney - Outer South West</t>
  </si>
  <si>
    <t>NSW - Sydney - Outer West and Blue Mountains</t>
  </si>
  <si>
    <t>NSW - Sydney - Parramatta</t>
  </si>
  <si>
    <t>NSW - Sydney - Ryde</t>
  </si>
  <si>
    <t>NSW - Sydney - South West</t>
  </si>
  <si>
    <t>NSW - Sydney - Sutherland</t>
  </si>
  <si>
    <t>NT - Darwin</t>
  </si>
  <si>
    <t>NT - Northern Territory - Outback</t>
  </si>
  <si>
    <t>QLD - Brisbane - East</t>
  </si>
  <si>
    <t>QLD - Brisbane - South</t>
  </si>
  <si>
    <t>QLD - Cairns</t>
  </si>
  <si>
    <t>QLD - Darling Downs - Maranoa</t>
  </si>
  <si>
    <t>QLD - Fitzroy</t>
  </si>
  <si>
    <t>QLD - Gold Coast</t>
  </si>
  <si>
    <t>QLD - Ipswich</t>
  </si>
  <si>
    <t>QLD - Logan - Beaudesert</t>
  </si>
  <si>
    <t>QLD - Mackay</t>
  </si>
  <si>
    <t>QLD - Moreton Bay - North</t>
  </si>
  <si>
    <t>QLD - Queensland - Outback</t>
  </si>
  <si>
    <t>QLD - Sunshine Coast</t>
  </si>
  <si>
    <t>QLD - Toowoomba</t>
  </si>
  <si>
    <t>QLD - Townsville</t>
  </si>
  <si>
    <t>QLD - Wide Bay</t>
  </si>
  <si>
    <t>SA - Adelaide - Central and Hills</t>
  </si>
  <si>
    <t>SA - Adelaide - North</t>
  </si>
  <si>
    <t>SA - Adelaide - South</t>
  </si>
  <si>
    <t>SA - Adelaide - West</t>
  </si>
  <si>
    <t>SA - Barossa - Yorke - Mid North</t>
  </si>
  <si>
    <t>SA - South Australia - Outback</t>
  </si>
  <si>
    <t>SA - South Australia - South East</t>
  </si>
  <si>
    <t>TAS - Hobart</t>
  </si>
  <si>
    <t>TAS - Launceston and North East</t>
  </si>
  <si>
    <t>TAS - South East</t>
  </si>
  <si>
    <t>TAS - West and North West</t>
  </si>
  <si>
    <t>VIC - Ballarat</t>
  </si>
  <si>
    <t>VIC - Bendigo</t>
  </si>
  <si>
    <t>VIC - Geelong</t>
  </si>
  <si>
    <t>VIC - Hume</t>
  </si>
  <si>
    <t>VIC - Latrobe - Gippsland</t>
  </si>
  <si>
    <t>VIC - Melbourne - Inner</t>
  </si>
  <si>
    <t>VIC - Melbourne - Inner East</t>
  </si>
  <si>
    <t>VIC - Melbourne - Inner South</t>
  </si>
  <si>
    <t>VIC - Melbourne - North East</t>
  </si>
  <si>
    <t>VIC - Melbourne - North West</t>
  </si>
  <si>
    <t>VIC - Melbourne - Outer East</t>
  </si>
  <si>
    <t>VIC - Melbourne - South East</t>
  </si>
  <si>
    <t>VIC - Melbourne - West</t>
  </si>
  <si>
    <t>VIC - Mornington Peninsula</t>
  </si>
  <si>
    <t>VIC - North West</t>
  </si>
  <si>
    <t>VIC - Shepparton</t>
  </si>
  <si>
    <t>VIC - Warrnambool and South West</t>
  </si>
  <si>
    <t>WA - Bunbury</t>
  </si>
  <si>
    <t>WA - Mandurah</t>
  </si>
  <si>
    <t>WA - Perth - Inner</t>
  </si>
  <si>
    <t>WA - Perth - North East</t>
  </si>
  <si>
    <t>WA - Perth - North West</t>
  </si>
  <si>
    <t>WA - Perth - South East</t>
  </si>
  <si>
    <t>WA - Perth - South West</t>
  </si>
  <si>
    <t>WA - Western Australia - Outback</t>
  </si>
  <si>
    <t>WA - Western Australia - Wheat Belt</t>
  </si>
  <si>
    <t>Building Type</t>
  </si>
  <si>
    <t>Design Category</t>
  </si>
  <si>
    <t>Expected Occupancy Rate</t>
  </si>
  <si>
    <t>Existing stock or new build</t>
  </si>
  <si>
    <t>Dwelling category</t>
  </si>
  <si>
    <t>Calculated value</t>
  </si>
  <si>
    <t>Select one</t>
  </si>
  <si>
    <t>With or without On-site Overnight Assistance (OOA)</t>
  </si>
  <si>
    <t>Reference</t>
  </si>
  <si>
    <t>per participant per year</t>
  </si>
  <si>
    <t>Base Price</t>
  </si>
  <si>
    <t>Location Factor</t>
  </si>
  <si>
    <t>per year</t>
  </si>
  <si>
    <t>EXPECTED ANNUAL INCOME</t>
  </si>
  <si>
    <t>Base Price + breakout room (if applicable)</t>
  </si>
  <si>
    <t>Breakout room price (if applicable)</t>
  </si>
  <si>
    <t>Breakout room (robust, 2+ residents only)</t>
  </si>
  <si>
    <t>Apartment, 3 bedrooms, 2 residents</t>
  </si>
  <si>
    <t>QLD - Brisbane - North</t>
  </si>
  <si>
    <t>QLD - Brisbane - West</t>
  </si>
  <si>
    <t>QLD - Brisbane Inner City</t>
  </si>
  <si>
    <t>QLD - Moreton Bay - South</t>
  </si>
  <si>
    <t>Funded as trials and/or new design categories added over time.</t>
  </si>
  <si>
    <t xml:space="preserve">Funded as trials and/or new design categories added over time. </t>
  </si>
  <si>
    <t>Basic</t>
  </si>
  <si>
    <t>High Physical Support</t>
  </si>
  <si>
    <t>Number of residents</t>
  </si>
  <si>
    <t>Number of residents at full occupancy</t>
  </si>
  <si>
    <t>Enter % occupancy</t>
  </si>
  <si>
    <t>Enter annual RRC</t>
  </si>
  <si>
    <t>Fire sprinkler allowance</t>
  </si>
  <si>
    <t>Apartments</t>
  </si>
  <si>
    <t>Other dwellings</t>
  </si>
  <si>
    <t>With or without Fire Sprinklers</t>
  </si>
  <si>
    <t>Fire Sprinkler Allowance</t>
  </si>
  <si>
    <t>The Expected Annual Income calculation is provided as an indicative guide only and should be independently confirmed by the provider.</t>
  </si>
  <si>
    <t>Reasonable Rent Contribution (RRC)*</t>
  </si>
  <si>
    <t>* Maximum RRC is (25% x Disability Support Pension base rate) + (100% x Commonwealth Rent Assistance, if eligible, before income adjustments)</t>
  </si>
  <si>
    <t>Group home, 5 residents</t>
  </si>
  <si>
    <t>Group home, 4 residents</t>
  </si>
  <si>
    <t>House, 3 residents</t>
  </si>
  <si>
    <t>House, 2 residents</t>
  </si>
  <si>
    <t>SDA PRICE</t>
  </si>
  <si>
    <t>Specialist Disability Accommodation</t>
  </si>
  <si>
    <t>SDA Price Calculator</t>
  </si>
  <si>
    <t xml:space="preserve">This SDA Price Calculator is provided for information only.  The Commonwealth and the National Disability Insurance Agency accept no liability to any person for any loss, damage, cost or expense suffered as a result of any use of or reliance on any of the information.  The information in this document may change, is not advice, and should not be relied upon for any action or failure to act. The Commonwealth and the Agency accept no responsibility for the accuracy or completeness of the material contained in this SDA Price Calculator. </t>
  </si>
  <si>
    <t>Existing Stock</t>
  </si>
  <si>
    <t>Last updated on:</t>
  </si>
  <si>
    <t>16 March 2017</t>
  </si>
  <si>
    <t>Apartment, 2 bedrooms, 2 residents</t>
  </si>
  <si>
    <t>Villa/Duplex/Townhouse, 1 resident</t>
  </si>
  <si>
    <t>Villa/Duplex/townhouse, 2 residents</t>
  </si>
  <si>
    <t>Villa/Duplex/townhouse, 3 residents</t>
  </si>
  <si>
    <t>Improved liveability</t>
  </si>
  <si>
    <t>Villa/Duplex/Townhouse, 2 residents</t>
  </si>
  <si>
    <t>Villa/Duplex/Townhouse, 3 residents</t>
  </si>
  <si>
    <t>SDA Price ($ 2018/19)</t>
  </si>
  <si>
    <t>Expected Annual Income ($ 2018/19)</t>
  </si>
  <si>
    <r>
      <t xml:space="preserve">Annual Base Price Per Participant for NEW BUILDS </t>
    </r>
    <r>
      <rPr>
        <b/>
        <u/>
        <sz val="9"/>
        <color theme="0"/>
        <rFont val="Calibri"/>
        <family val="2"/>
      </rPr>
      <t>excluding</t>
    </r>
    <r>
      <rPr>
        <b/>
        <sz val="9"/>
        <color theme="0"/>
        <rFont val="Calibri"/>
        <family val="2"/>
        <scheme val="minor"/>
      </rPr>
      <t xml:space="preserve"> reasonable rent contribution ($ 2018/19)</t>
    </r>
  </si>
  <si>
    <r>
      <t xml:space="preserve">Annual Base Price Per Participant for EXISTING STOCK </t>
    </r>
    <r>
      <rPr>
        <b/>
        <u/>
        <sz val="9"/>
        <color theme="0"/>
        <rFont val="Calibri"/>
        <family val="2"/>
      </rPr>
      <t>excluding</t>
    </r>
    <r>
      <rPr>
        <b/>
        <sz val="9"/>
        <color theme="0"/>
        <rFont val="Calibri"/>
        <family val="2"/>
        <scheme val="minor"/>
      </rPr>
      <t xml:space="preserve"> reasonable rent contribution ($ 2018/19)</t>
    </r>
  </si>
  <si>
    <t>50 or more</t>
  </si>
  <si>
    <t>Legacy Stock, 6 residents</t>
  </si>
  <si>
    <t>Legacy Stock, 7 residents</t>
  </si>
  <si>
    <t>Legacy Stock, 8 residents</t>
  </si>
  <si>
    <t>Legacy Stock, 9 residents</t>
  </si>
  <si>
    <t>Legacy Stock, 10 residents</t>
  </si>
  <si>
    <t>Legacy Stock, 11 residents</t>
  </si>
  <si>
    <t>Legacy Stock, 12 residents</t>
  </si>
  <si>
    <t>Legacy Stock, 13 residents</t>
  </si>
  <si>
    <t>Legacy Stock, 14 residents</t>
  </si>
  <si>
    <t>Legacy Stock, 15 residents</t>
  </si>
  <si>
    <t>Legacy Stock, 16 residents</t>
  </si>
  <si>
    <t>Legacy Stock, 17 residents</t>
  </si>
  <si>
    <t>Legacy Stock, 18 residents</t>
  </si>
  <si>
    <t>Legacy Stock, 19 residents</t>
  </si>
  <si>
    <t>Legacy Stock, 20 residents</t>
  </si>
  <si>
    <t>Legacy Stock, 21 residents</t>
  </si>
  <si>
    <t>Legacy Stock, 22 residents</t>
  </si>
  <si>
    <t>Legacy Stock, 23 residents</t>
  </si>
  <si>
    <t>Legacy Stock, 24 residents</t>
  </si>
  <si>
    <t>Legacy Stock, 25 residents</t>
  </si>
  <si>
    <t>Legacy Stock, 26 residents</t>
  </si>
  <si>
    <t>Legacy Stock, 27 residents</t>
  </si>
  <si>
    <t>Legacy Stock, 28 residents</t>
  </si>
  <si>
    <t>Legacy Stock, 29 residents</t>
  </si>
  <si>
    <t>Legacy Stock, 30 residents</t>
  </si>
  <si>
    <t>Legacy Stock, 31 residents</t>
  </si>
  <si>
    <t>Legacy Stock, 32 residents</t>
  </si>
  <si>
    <t>Legacy Stock, 33 residents</t>
  </si>
  <si>
    <t>Legacy Stock, 34 residents</t>
  </si>
  <si>
    <t>Legacy Stock, 35 residents</t>
  </si>
  <si>
    <t>Legacy Stock, 36 residents</t>
  </si>
  <si>
    <t>Legacy Stock, 37 residents</t>
  </si>
  <si>
    <t>Legacy Stock, 38 residents</t>
  </si>
  <si>
    <t>Legacy Stock, 39 residents</t>
  </si>
  <si>
    <t>Legacy Stock, 40 residents</t>
  </si>
  <si>
    <t>Legacy Stock, 41 residents</t>
  </si>
  <si>
    <t>Legacy Stock, 42 residents</t>
  </si>
  <si>
    <t>Legacy Stock, 43 residents</t>
  </si>
  <si>
    <t>Legacy Stock, 44 residents</t>
  </si>
  <si>
    <t>Legacy Stock, 45 residents</t>
  </si>
  <si>
    <t>Legacy Stock, 46 residents</t>
  </si>
  <si>
    <t>Legacy Stock, 47 residents</t>
  </si>
  <si>
    <t>Legacy Stock, 48 residents</t>
  </si>
  <si>
    <t>Legacy Stock, 49 residents</t>
  </si>
  <si>
    <t>Legacy Stock, 50 residents</t>
  </si>
  <si>
    <t>Annual Base Price Per Participant</t>
  </si>
  <si>
    <t>New Build</t>
  </si>
  <si>
    <t>Legacy</t>
  </si>
  <si>
    <t>Without breakout room</t>
  </si>
  <si>
    <t>With breakout room</t>
  </si>
  <si>
    <r>
      <t xml:space="preserve">Annual Base Price Per Participant for LEGACY STOCK </t>
    </r>
    <r>
      <rPr>
        <b/>
        <u/>
        <sz val="9"/>
        <color theme="0"/>
        <rFont val="Calibri"/>
        <family val="2"/>
        <scheme val="minor"/>
      </rPr>
      <t>excluding</t>
    </r>
    <r>
      <rPr>
        <b/>
        <sz val="9"/>
        <color theme="0"/>
        <rFont val="Calibri"/>
        <family val="2"/>
        <scheme val="minor"/>
      </rPr>
      <t xml:space="preserve"> reasonable rent contribution ($ 2018/19)</t>
    </r>
  </si>
  <si>
    <t>Group Home, 4 residents</t>
  </si>
  <si>
    <t>Group Home, 5 residents</t>
  </si>
  <si>
    <t>Without Fire Sprinklers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</si>
</sst>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quot;$&quot;#,##0_);[Red]\(&quot;$&quot;#,##0\)"/>
    <numFmt numFmtId="165" formatCode="&quot;+&quot;&quot;$&quot;#,##0_);[Red]\(&quot;$&quot;#,##0\)"/>
    <numFmt numFmtId="166" formatCode="0.0%"/>
    <numFmt numFmtId="167" formatCode="&quot;$&quot;#,##0.00;[Red]&quot;$&quot;#,##0.00"/>
    <numFmt numFmtId="168" formatCode="#,##0.00_ ;\-#,##0.00\ "/>
    <numFmt numFmtId="169" formatCode="&quot;$&quot;#,##0.00"/>
    <numFmt numFmtId="170" formatCode="&quot;$&quot;#,##0"/>
    <numFmt numFmtId="171" formatCode="&quot;$&quot;#,##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6"/>
      <color theme="0"/>
      <name val="Calibri"/>
      <family val="2"/>
      <scheme val="minor"/>
    </font>
    <font>
      <b/>
      <sz val="9"/>
      <color theme="1"/>
      <name val="Calibri"/>
      <family val="2"/>
      <scheme val="minor"/>
    </font>
    <font>
      <sz val="9"/>
      <color theme="1"/>
      <name val="Calibri"/>
      <family val="2"/>
      <scheme val="minor"/>
    </font>
    <font>
      <sz val="9"/>
      <name val="Calibri"/>
      <family val="2"/>
      <scheme val="minor"/>
    </font>
    <font>
      <sz val="9"/>
      <color theme="5" tint="-0.249977111117893"/>
      <name val="Calibri"/>
      <family val="2"/>
      <scheme val="minor"/>
    </font>
    <font>
      <sz val="9"/>
      <color theme="0"/>
      <name val="Calibri"/>
      <family val="2"/>
      <scheme val="minor"/>
    </font>
    <font>
      <sz val="9"/>
      <color theme="0" tint="-0.34998626667073579"/>
      <name val="Calibri"/>
      <family val="2"/>
      <scheme val="minor"/>
    </font>
    <font>
      <b/>
      <sz val="9"/>
      <color theme="0"/>
      <name val="Calibri"/>
      <family val="2"/>
      <scheme val="minor"/>
    </font>
    <font>
      <b/>
      <u/>
      <sz val="9"/>
      <color theme="0"/>
      <name val="Calibri"/>
      <family val="2"/>
    </font>
    <font>
      <i/>
      <sz val="11"/>
      <color theme="1"/>
      <name val="Calibri"/>
      <family val="2"/>
      <scheme val="minor"/>
    </font>
    <font>
      <i/>
      <sz val="10"/>
      <color theme="1"/>
      <name val="Calibri"/>
      <family val="2"/>
      <scheme val="minor"/>
    </font>
    <font>
      <sz val="11"/>
      <color theme="0" tint="-0.34998626667073579"/>
      <name val="Calibri"/>
      <family val="2"/>
      <scheme val="minor"/>
    </font>
    <font>
      <i/>
      <sz val="10"/>
      <color theme="0" tint="-0.34998626667073579"/>
      <name val="Calibri"/>
      <family val="2"/>
      <scheme val="minor"/>
    </font>
    <font>
      <sz val="10"/>
      <color theme="1"/>
      <name val="Calibri"/>
      <family val="2"/>
      <scheme val="minor"/>
    </font>
    <font>
      <b/>
      <sz val="12"/>
      <color theme="1"/>
      <name val="Calibri"/>
      <family val="2"/>
      <scheme val="minor"/>
    </font>
    <font>
      <sz val="11"/>
      <color rgb="FFFF0000"/>
      <name val="Calibri"/>
      <family val="2"/>
      <scheme val="minor"/>
    </font>
    <font>
      <sz val="10"/>
      <color rgb="FFFF0000"/>
      <name val="Calibri"/>
      <family val="2"/>
      <scheme val="minor"/>
    </font>
    <font>
      <b/>
      <sz val="11"/>
      <color rgb="FFFF0000"/>
      <name val="Calibri"/>
      <family val="2"/>
      <scheme val="minor"/>
    </font>
    <font>
      <sz val="11"/>
      <name val="Calibri"/>
      <family val="2"/>
      <scheme val="minor"/>
    </font>
    <font>
      <b/>
      <sz val="11"/>
      <name val="Calibri"/>
      <family val="2"/>
      <scheme val="minor"/>
    </font>
    <font>
      <b/>
      <u/>
      <sz val="9"/>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F3EBF9"/>
        <bgColor indexed="64"/>
      </patternFill>
    </fill>
    <fill>
      <patternFill patternType="solid">
        <fgColor theme="0" tint="-4.9989318521683403E-2"/>
        <bgColor indexed="64"/>
      </patternFill>
    </fill>
  </fills>
  <borders count="39">
    <border>
      <left/>
      <right/>
      <top/>
      <bottom/>
      <diagonal/>
    </border>
    <border>
      <left/>
      <right style="thin">
        <color rgb="FF7030A0"/>
      </right>
      <top/>
      <bottom style="thin">
        <color rgb="FF7030A0"/>
      </bottom>
      <diagonal/>
    </border>
    <border>
      <left style="thin">
        <color rgb="FF7030A0"/>
      </left>
      <right style="thin">
        <color rgb="FF7030A0"/>
      </right>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diagonal/>
    </border>
    <border>
      <left style="thin">
        <color rgb="FF7030A0"/>
      </left>
      <right style="thin">
        <color rgb="FF7030A0"/>
      </right>
      <top style="thin">
        <color rgb="FF7030A0"/>
      </top>
      <bottom style="thin">
        <color rgb="FF7030A0"/>
      </bottom>
      <diagonal/>
    </border>
    <border>
      <left/>
      <right style="thin">
        <color rgb="FF7030A0"/>
      </right>
      <top/>
      <bottom/>
      <diagonal/>
    </border>
    <border>
      <left/>
      <right/>
      <top/>
      <bottom style="thin">
        <color rgb="FF7030A0"/>
      </bottom>
      <diagonal/>
    </border>
    <border>
      <left style="thin">
        <color rgb="FF7030A0"/>
      </left>
      <right/>
      <top/>
      <bottom/>
      <diagonal/>
    </border>
    <border>
      <left style="thin">
        <color rgb="FF7030A0"/>
      </left>
      <right/>
      <top/>
      <bottom style="thin">
        <color rgb="FF7030A0"/>
      </bottom>
      <diagonal/>
    </border>
    <border>
      <left style="thin">
        <color rgb="FF7030A0"/>
      </left>
      <right/>
      <top style="thin">
        <color rgb="FF7030A0"/>
      </top>
      <bottom/>
      <diagonal/>
    </border>
    <border>
      <left/>
      <right/>
      <top style="thin">
        <color rgb="FF7030A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rgb="FF7030A0"/>
      </left>
      <right style="thin">
        <color rgb="FF7030A0"/>
      </right>
      <top style="thin">
        <color theme="0"/>
      </top>
      <bottom/>
      <diagonal/>
    </border>
    <border>
      <left style="thin">
        <color rgb="FF7030A0"/>
      </left>
      <right/>
      <top style="thin">
        <color theme="0"/>
      </top>
      <bottom/>
      <diagonal/>
    </border>
    <border>
      <left/>
      <right style="thin">
        <color rgb="FF7030A0"/>
      </right>
      <top style="thin">
        <color theme="0"/>
      </top>
      <bottom/>
      <diagonal/>
    </border>
    <border>
      <left/>
      <right/>
      <top style="thin">
        <color theme="0"/>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top style="thin">
        <color theme="0"/>
      </top>
      <bottom style="thin">
        <color theme="0"/>
      </bottom>
      <diagonal/>
    </border>
    <border>
      <left/>
      <right/>
      <top/>
      <bottom style="thin">
        <color theme="0"/>
      </bottom>
      <diagonal/>
    </border>
    <border>
      <left style="thin">
        <color indexed="64"/>
      </left>
      <right/>
      <top style="thin">
        <color indexed="64"/>
      </top>
      <bottom/>
      <diagonal/>
    </border>
    <border>
      <left/>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rgb="FF7030A0"/>
      </bottom>
      <diagonal/>
    </border>
    <border>
      <left style="thin">
        <color theme="0"/>
      </left>
      <right style="thin">
        <color indexed="64"/>
      </right>
      <top style="thin">
        <color theme="0"/>
      </top>
      <bottom style="thin">
        <color theme="0"/>
      </bottom>
      <diagonal/>
    </border>
    <border>
      <left style="thin">
        <color indexed="64"/>
      </left>
      <right/>
      <top/>
      <bottom/>
      <diagonal/>
    </border>
    <border>
      <left style="thin">
        <color rgb="FF7030A0"/>
      </left>
      <right style="thin">
        <color indexed="64"/>
      </right>
      <top style="thin">
        <color theme="0"/>
      </top>
      <bottom/>
      <diagonal/>
    </border>
    <border>
      <left style="thin">
        <color indexed="64"/>
      </left>
      <right/>
      <top/>
      <bottom style="thin">
        <color indexed="64"/>
      </bottom>
      <diagonal/>
    </border>
    <border>
      <left/>
      <right/>
      <top/>
      <bottom style="thin">
        <color indexed="64"/>
      </bottom>
      <diagonal/>
    </border>
    <border>
      <left style="thin">
        <color rgb="FF7030A0"/>
      </left>
      <right style="thin">
        <color rgb="FF7030A0"/>
      </right>
      <top/>
      <bottom style="thin">
        <color indexed="64"/>
      </bottom>
      <diagonal/>
    </border>
    <border>
      <left style="thin">
        <color rgb="FF7030A0"/>
      </left>
      <right style="thin">
        <color rgb="FF7030A0"/>
      </right>
      <top style="thin">
        <color theme="0"/>
      </top>
      <bottom style="thin">
        <color indexed="64"/>
      </bottom>
      <diagonal/>
    </border>
    <border>
      <left style="thin">
        <color rgb="FF7030A0"/>
      </left>
      <right style="thin">
        <color indexed="64"/>
      </right>
      <top style="thin">
        <color theme="0"/>
      </top>
      <bottom style="thin">
        <color indexed="64"/>
      </bottom>
      <diagonal/>
    </border>
    <border>
      <left style="thin">
        <color rgb="FF7030A0"/>
      </left>
      <right style="thin">
        <color theme="0"/>
      </right>
      <top style="thin">
        <color indexed="64"/>
      </top>
      <bottom/>
      <diagonal/>
    </border>
    <border>
      <left style="thin">
        <color rgb="FF7030A0"/>
      </left>
      <right style="thin">
        <color theme="0"/>
      </right>
      <top/>
      <bottom style="thin">
        <color rgb="FF7030A0"/>
      </bottom>
      <diagonal/>
    </border>
    <border>
      <left style="thin">
        <color rgb="FF7030A0"/>
      </left>
      <right style="thin">
        <color theme="0"/>
      </right>
      <top style="thin">
        <color rgb="FF7030A0"/>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1">
    <xf numFmtId="0" fontId="0" fillId="0" borderId="0" xfId="0"/>
    <xf numFmtId="0" fontId="3" fillId="3" borderId="0" xfId="0" applyFont="1" applyFill="1"/>
    <xf numFmtId="0" fontId="4" fillId="3" borderId="0" xfId="0" applyFont="1" applyFill="1"/>
    <xf numFmtId="0" fontId="0" fillId="3" borderId="0" xfId="0" applyFill="1"/>
    <xf numFmtId="0" fontId="5" fillId="2" borderId="0" xfId="0" applyFont="1" applyFill="1"/>
    <xf numFmtId="0" fontId="0" fillId="0" borderId="0" xfId="0" applyFont="1" applyAlignment="1">
      <alignment horizontal="left" vertical="center" indent="1"/>
    </xf>
    <xf numFmtId="0" fontId="8" fillId="0" borderId="0" xfId="0" applyFont="1"/>
    <xf numFmtId="0" fontId="8" fillId="2" borderId="0" xfId="0" applyFont="1" applyFill="1"/>
    <xf numFmtId="0" fontId="6" fillId="0" borderId="0" xfId="0" applyFont="1"/>
    <xf numFmtId="0" fontId="6" fillId="2" borderId="0" xfId="0" applyFont="1" applyFill="1" applyBorder="1" applyAlignment="1">
      <alignment horizontal="center"/>
    </xf>
    <xf numFmtId="164" fontId="6" fillId="2" borderId="0" xfId="0" applyNumberFormat="1" applyFont="1" applyFill="1" applyBorder="1"/>
    <xf numFmtId="0" fontId="6" fillId="2" borderId="0" xfId="0" applyFont="1" applyFill="1"/>
    <xf numFmtId="0" fontId="6" fillId="2" borderId="0" xfId="0" applyFont="1" applyFill="1" applyBorder="1"/>
    <xf numFmtId="167" fontId="6" fillId="0" borderId="0" xfId="0" applyNumberFormat="1" applyFont="1"/>
    <xf numFmtId="166" fontId="6" fillId="2" borderId="0" xfId="2" applyNumberFormat="1" applyFont="1" applyFill="1" applyBorder="1"/>
    <xf numFmtId="0" fontId="6" fillId="0" borderId="0" xfId="0" applyFont="1" applyBorder="1"/>
    <xf numFmtId="0" fontId="6" fillId="0" borderId="1" xfId="0" applyFont="1" applyBorder="1"/>
    <xf numFmtId="2" fontId="6" fillId="0" borderId="2" xfId="0" applyNumberFormat="1" applyFont="1" applyBorder="1" applyAlignment="1">
      <alignment horizontal="center" vertical="top" wrapText="1"/>
    </xf>
    <xf numFmtId="168" fontId="6" fillId="0" borderId="3" xfId="1" applyNumberFormat="1" applyFont="1" applyBorder="1" applyAlignment="1">
      <alignment horizontal="center"/>
    </xf>
    <xf numFmtId="168" fontId="6" fillId="0" borderId="4" xfId="1" applyNumberFormat="1" applyFont="1" applyBorder="1" applyAlignment="1">
      <alignment horizontal="center"/>
    </xf>
    <xf numFmtId="168" fontId="7" fillId="0" borderId="4" xfId="1" applyNumberFormat="1" applyFont="1" applyBorder="1" applyAlignment="1">
      <alignment horizontal="center"/>
    </xf>
    <xf numFmtId="0" fontId="2" fillId="0" borderId="0" xfId="0" applyFont="1"/>
    <xf numFmtId="0" fontId="6" fillId="2" borderId="4" xfId="0" applyFont="1" applyFill="1" applyBorder="1" applyAlignment="1">
      <alignment horizontal="center"/>
    </xf>
    <xf numFmtId="0" fontId="6" fillId="2" borderId="11" xfId="0" applyFont="1" applyFill="1" applyBorder="1" applyAlignment="1">
      <alignment horizontal="center"/>
    </xf>
    <xf numFmtId="0" fontId="6" fillId="0" borderId="7" xfId="0" applyFont="1" applyBorder="1"/>
    <xf numFmtId="0" fontId="6" fillId="2" borderId="3" xfId="0" applyFont="1" applyFill="1" applyBorder="1" applyAlignment="1">
      <alignment horizontal="center"/>
    </xf>
    <xf numFmtId="0" fontId="6" fillId="2" borderId="2" xfId="0" applyFont="1" applyFill="1" applyBorder="1" applyAlignment="1">
      <alignment horizontal="center"/>
    </xf>
    <xf numFmtId="0" fontId="9" fillId="3" borderId="12" xfId="0" applyFont="1" applyFill="1" applyBorder="1" applyAlignment="1">
      <alignment horizontal="center" vertical="center"/>
    </xf>
    <xf numFmtId="0" fontId="9" fillId="3" borderId="12" xfId="0" quotePrefix="1" applyFont="1" applyFill="1" applyBorder="1" applyAlignment="1">
      <alignment horizontal="center" vertical="center"/>
    </xf>
    <xf numFmtId="0" fontId="9" fillId="3" borderId="13" xfId="0" applyFont="1" applyFill="1" applyBorder="1" applyAlignment="1">
      <alignment horizontal="center"/>
    </xf>
    <xf numFmtId="0" fontId="9" fillId="3" borderId="14" xfId="0" applyFont="1" applyFill="1" applyBorder="1"/>
    <xf numFmtId="0" fontId="5" fillId="4" borderId="10" xfId="0" applyFont="1" applyFill="1" applyBorder="1"/>
    <xf numFmtId="0" fontId="5" fillId="4" borderId="11" xfId="0" applyFont="1" applyFill="1" applyBorder="1"/>
    <xf numFmtId="0" fontId="5" fillId="4" borderId="9" xfId="0" applyFont="1" applyFill="1" applyBorder="1"/>
    <xf numFmtId="0" fontId="5" fillId="4" borderId="7" xfId="0" applyFont="1" applyFill="1" applyBorder="1"/>
    <xf numFmtId="0" fontId="13" fillId="3" borderId="0" xfId="0" applyFont="1" applyFill="1"/>
    <xf numFmtId="0" fontId="13" fillId="0" borderId="0" xfId="0" applyFont="1"/>
    <xf numFmtId="0" fontId="10" fillId="0" borderId="0" xfId="0" applyFont="1" applyAlignment="1">
      <alignment horizontal="center"/>
    </xf>
    <xf numFmtId="0" fontId="0" fillId="0" borderId="0" xfId="0" applyFont="1"/>
    <xf numFmtId="0" fontId="14" fillId="0" borderId="0" xfId="0" applyFont="1"/>
    <xf numFmtId="168" fontId="6" fillId="0" borderId="0" xfId="0" applyNumberFormat="1" applyFont="1"/>
    <xf numFmtId="164" fontId="6" fillId="0" borderId="0" xfId="0" applyNumberFormat="1" applyFont="1"/>
    <xf numFmtId="170" fontId="2" fillId="5" borderId="19" xfId="0" applyNumberFormat="1" applyFont="1" applyFill="1" applyBorder="1" applyAlignment="1">
      <alignment horizontal="center"/>
    </xf>
    <xf numFmtId="169" fontId="0" fillId="0" borderId="0" xfId="0" applyNumberFormat="1"/>
    <xf numFmtId="164" fontId="6" fillId="2" borderId="15" xfId="0" applyNumberFormat="1" applyFont="1" applyFill="1" applyBorder="1" applyAlignment="1">
      <alignment horizontal="center"/>
    </xf>
    <xf numFmtId="164" fontId="6" fillId="2" borderId="4" xfId="0" applyNumberFormat="1" applyFont="1" applyFill="1" applyBorder="1" applyAlignment="1">
      <alignment horizontal="center"/>
    </xf>
    <xf numFmtId="164" fontId="6" fillId="2" borderId="2" xfId="0" applyNumberFormat="1" applyFont="1" applyFill="1" applyBorder="1" applyAlignment="1">
      <alignment horizontal="center"/>
    </xf>
    <xf numFmtId="164" fontId="6" fillId="2" borderId="16" xfId="0" applyNumberFormat="1" applyFont="1" applyFill="1" applyBorder="1" applyAlignment="1">
      <alignment horizontal="center"/>
    </xf>
    <xf numFmtId="164" fontId="6" fillId="2" borderId="17" xfId="0" applyNumberFormat="1" applyFont="1" applyFill="1" applyBorder="1" applyAlignment="1">
      <alignment horizontal="center"/>
    </xf>
    <xf numFmtId="164" fontId="6" fillId="2" borderId="18" xfId="0" applyNumberFormat="1" applyFont="1" applyFill="1" applyBorder="1" applyAlignment="1">
      <alignment horizontal="center"/>
    </xf>
    <xf numFmtId="164" fontId="6" fillId="2" borderId="8" xfId="0" applyNumberFormat="1" applyFont="1" applyFill="1" applyBorder="1" applyAlignment="1">
      <alignment horizontal="center"/>
    </xf>
    <xf numFmtId="164" fontId="6" fillId="2" borderId="6" xfId="0" applyNumberFormat="1" applyFont="1" applyFill="1" applyBorder="1" applyAlignment="1">
      <alignment horizontal="center"/>
    </xf>
    <xf numFmtId="164" fontId="6" fillId="2" borderId="0" xfId="0" applyNumberFormat="1" applyFont="1" applyFill="1" applyBorder="1" applyAlignment="1">
      <alignment horizontal="center"/>
    </xf>
    <xf numFmtId="165" fontId="6" fillId="2" borderId="6" xfId="0" applyNumberFormat="1" applyFont="1" applyFill="1" applyBorder="1" applyAlignment="1">
      <alignment horizontal="center"/>
    </xf>
    <xf numFmtId="164" fontId="6" fillId="0" borderId="6" xfId="0" applyNumberFormat="1" applyFont="1" applyFill="1" applyBorder="1" applyAlignment="1">
      <alignment horizontal="center"/>
    </xf>
    <xf numFmtId="164" fontId="6" fillId="2" borderId="9" xfId="0" applyNumberFormat="1" applyFont="1" applyFill="1" applyBorder="1" applyAlignment="1">
      <alignment horizontal="center"/>
    </xf>
    <xf numFmtId="164" fontId="6" fillId="2" borderId="1" xfId="0" applyNumberFormat="1" applyFont="1" applyFill="1" applyBorder="1" applyAlignment="1">
      <alignment horizontal="center"/>
    </xf>
    <xf numFmtId="164" fontId="6" fillId="0" borderId="1" xfId="0" applyNumberFormat="1" applyFont="1" applyFill="1" applyBorder="1" applyAlignment="1">
      <alignment horizontal="center"/>
    </xf>
    <xf numFmtId="164" fontId="6" fillId="2" borderId="7" xfId="0" applyNumberFormat="1" applyFont="1" applyFill="1" applyBorder="1" applyAlignment="1">
      <alignment horizontal="center"/>
    </xf>
    <xf numFmtId="165" fontId="6" fillId="2" borderId="1" xfId="0" applyNumberFormat="1" applyFont="1" applyFill="1" applyBorder="1" applyAlignment="1">
      <alignment horizontal="center"/>
    </xf>
    <xf numFmtId="170" fontId="0" fillId="0" borderId="0" xfId="0" applyNumberFormat="1"/>
    <xf numFmtId="171" fontId="0" fillId="0" borderId="0" xfId="0" applyNumberFormat="1"/>
    <xf numFmtId="0" fontId="5" fillId="2" borderId="0" xfId="0" applyFont="1" applyFill="1" applyBorder="1"/>
    <xf numFmtId="0" fontId="15" fillId="0" borderId="0" xfId="0" applyFont="1"/>
    <xf numFmtId="0" fontId="16" fillId="0" borderId="0" xfId="0" applyFont="1"/>
    <xf numFmtId="166" fontId="15" fillId="5" borderId="19" xfId="2" applyNumberFormat="1" applyFont="1" applyFill="1" applyBorder="1" applyAlignment="1">
      <alignment horizontal="center"/>
    </xf>
    <xf numFmtId="4" fontId="15" fillId="5" borderId="19" xfId="0" applyNumberFormat="1" applyFont="1" applyFill="1" applyBorder="1" applyAlignment="1">
      <alignment horizontal="center"/>
    </xf>
    <xf numFmtId="170" fontId="15" fillId="5" borderId="19" xfId="0" applyNumberFormat="1" applyFont="1" applyFill="1" applyBorder="1" applyAlignment="1">
      <alignment horizontal="center"/>
    </xf>
    <xf numFmtId="0" fontId="0" fillId="4" borderId="5" xfId="0" applyFill="1" applyBorder="1" applyAlignment="1" applyProtection="1">
      <alignment horizontal="center"/>
      <protection locked="0"/>
    </xf>
    <xf numFmtId="170" fontId="0" fillId="4" borderId="5" xfId="0" applyNumberFormat="1" applyFill="1" applyBorder="1" applyAlignment="1" applyProtection="1">
      <alignment horizontal="center"/>
      <protection locked="0"/>
    </xf>
    <xf numFmtId="9" fontId="0" fillId="4" borderId="5" xfId="0" applyNumberFormat="1" applyFill="1" applyBorder="1" applyAlignment="1" applyProtection="1">
      <alignment horizontal="center"/>
      <protection locked="0"/>
    </xf>
    <xf numFmtId="0" fontId="17" fillId="0" borderId="0" xfId="0" applyFont="1"/>
    <xf numFmtId="0" fontId="18" fillId="0" borderId="0" xfId="0" applyFont="1"/>
    <xf numFmtId="169" fontId="18" fillId="5" borderId="19" xfId="0" applyNumberFormat="1" applyFont="1" applyFill="1" applyBorder="1" applyAlignment="1">
      <alignment horizontal="center"/>
    </xf>
    <xf numFmtId="0" fontId="19" fillId="0" borderId="0" xfId="0" applyFont="1"/>
    <xf numFmtId="0" fontId="6" fillId="0" borderId="0" xfId="0" quotePrefix="1" applyFont="1" applyAlignment="1">
      <alignment horizontal="right" vertical="center" indent="1"/>
    </xf>
    <xf numFmtId="15" fontId="6" fillId="0" borderId="0" xfId="0" quotePrefix="1" applyNumberFormat="1" applyFont="1" applyAlignment="1">
      <alignment horizontal="right" vertical="center" indent="1"/>
    </xf>
    <xf numFmtId="164" fontId="6" fillId="0" borderId="0" xfId="0" applyNumberFormat="1" applyFont="1" applyFill="1" applyBorder="1" applyAlignment="1">
      <alignment horizontal="center"/>
    </xf>
    <xf numFmtId="165" fontId="6" fillId="2" borderId="0" xfId="0" applyNumberFormat="1" applyFont="1" applyFill="1" applyBorder="1" applyAlignment="1">
      <alignment horizontal="center"/>
    </xf>
    <xf numFmtId="164" fontId="6" fillId="0" borderId="0" xfId="0" applyNumberFormat="1" applyFont="1" applyFill="1" applyBorder="1" applyAlignment="1">
      <alignment horizontal="center" vertical="center" wrapText="1"/>
    </xf>
    <xf numFmtId="0" fontId="5" fillId="4" borderId="22" xfId="0" applyFont="1" applyFill="1" applyBorder="1"/>
    <xf numFmtId="0" fontId="5" fillId="4" borderId="23" xfId="0" applyFont="1" applyFill="1" applyBorder="1"/>
    <xf numFmtId="0" fontId="9" fillId="3" borderId="24" xfId="0" applyFont="1" applyFill="1" applyBorder="1" applyAlignment="1">
      <alignment horizontal="center"/>
    </xf>
    <xf numFmtId="0" fontId="5" fillId="4" borderId="27" xfId="0" applyFont="1" applyFill="1" applyBorder="1"/>
    <xf numFmtId="0" fontId="9" fillId="3" borderId="28" xfId="0" applyFont="1" applyFill="1" applyBorder="1" applyAlignment="1">
      <alignment horizontal="center" vertical="center"/>
    </xf>
    <xf numFmtId="0" fontId="6" fillId="0" borderId="29" xfId="0" applyFont="1" applyBorder="1"/>
    <xf numFmtId="164" fontId="6" fillId="2" borderId="30" xfId="0" applyNumberFormat="1" applyFont="1" applyFill="1" applyBorder="1" applyAlignment="1">
      <alignment horizontal="center"/>
    </xf>
    <xf numFmtId="0" fontId="6" fillId="0" borderId="31" xfId="0" applyFont="1" applyBorder="1"/>
    <xf numFmtId="0" fontId="6" fillId="0" borderId="32" xfId="0" applyFont="1" applyBorder="1"/>
    <xf numFmtId="0" fontId="6" fillId="2" borderId="33" xfId="0" applyFont="1" applyFill="1" applyBorder="1" applyAlignment="1">
      <alignment horizontal="center"/>
    </xf>
    <xf numFmtId="164" fontId="6" fillId="2" borderId="34" xfId="0" applyNumberFormat="1" applyFont="1" applyFill="1" applyBorder="1" applyAlignment="1">
      <alignment horizontal="center"/>
    </xf>
    <xf numFmtId="164" fontId="6" fillId="2" borderId="35" xfId="0" applyNumberFormat="1" applyFont="1" applyFill="1" applyBorder="1" applyAlignment="1">
      <alignment horizontal="center"/>
    </xf>
    <xf numFmtId="170" fontId="15" fillId="5" borderId="19" xfId="0" quotePrefix="1" applyNumberFormat="1" applyFont="1" applyFill="1" applyBorder="1" applyAlignment="1">
      <alignment horizontal="center"/>
    </xf>
    <xf numFmtId="0" fontId="9" fillId="3" borderId="20" xfId="0" applyFont="1" applyFill="1" applyBorder="1" applyAlignment="1"/>
    <xf numFmtId="0" fontId="11" fillId="3" borderId="21" xfId="0" applyFont="1" applyFill="1" applyBorder="1" applyAlignment="1"/>
    <xf numFmtId="0" fontId="11" fillId="3" borderId="32" xfId="0" applyFont="1" applyFill="1" applyBorder="1" applyAlignment="1"/>
    <xf numFmtId="0" fontId="9" fillId="3" borderId="25" xfId="0" applyFont="1" applyFill="1" applyBorder="1" applyAlignment="1"/>
    <xf numFmtId="0" fontId="9" fillId="3" borderId="26" xfId="0" applyFont="1" applyFill="1" applyBorder="1" applyAlignment="1"/>
    <xf numFmtId="0" fontId="11" fillId="3" borderId="0" xfId="0" applyFont="1" applyFill="1" applyAlignment="1"/>
    <xf numFmtId="0" fontId="9" fillId="3" borderId="12" xfId="0" applyFont="1" applyFill="1" applyBorder="1" applyAlignment="1"/>
    <xf numFmtId="0" fontId="0" fillId="0" borderId="0" xfId="0" quotePrefix="1"/>
    <xf numFmtId="170" fontId="15" fillId="0" borderId="0" xfId="0" quotePrefix="1" applyNumberFormat="1" applyFont="1" applyFill="1" applyBorder="1" applyAlignment="1">
      <alignment horizontal="center"/>
    </xf>
    <xf numFmtId="0" fontId="21" fillId="0" borderId="0" xfId="0" applyFont="1" applyAlignment="1">
      <alignment horizontal="center" vertical="top"/>
    </xf>
    <xf numFmtId="0" fontId="15" fillId="5" borderId="19" xfId="0" quotePrefix="1" applyNumberFormat="1" applyFont="1" applyFill="1" applyBorder="1" applyAlignment="1">
      <alignment horizontal="center"/>
    </xf>
    <xf numFmtId="0" fontId="22" fillId="0" borderId="0" xfId="0" applyFont="1"/>
    <xf numFmtId="0" fontId="23" fillId="0" borderId="0" xfId="0" applyFont="1"/>
    <xf numFmtId="0" fontId="22" fillId="0" borderId="0" xfId="0" quotePrefix="1" applyFont="1"/>
    <xf numFmtId="0" fontId="22" fillId="3" borderId="0" xfId="0" applyFont="1" applyFill="1"/>
    <xf numFmtId="0" fontId="21" fillId="0" borderId="0" xfId="0" applyFont="1" applyAlignment="1">
      <alignment horizontal="center"/>
    </xf>
    <xf numFmtId="0" fontId="7" fillId="2" borderId="8" xfId="0" applyFont="1" applyFill="1" applyBorder="1"/>
    <xf numFmtId="0" fontId="7" fillId="2" borderId="10" xfId="0" applyFont="1" applyFill="1" applyBorder="1"/>
    <xf numFmtId="0" fontId="7" fillId="2" borderId="9" xfId="0" applyFont="1" applyFill="1" applyBorder="1"/>
    <xf numFmtId="0" fontId="20" fillId="0" borderId="0" xfId="0" applyFont="1" applyAlignment="1">
      <alignment horizontal="left" wrapText="1"/>
    </xf>
    <xf numFmtId="0" fontId="5" fillId="4" borderId="36" xfId="0" applyFont="1" applyFill="1" applyBorder="1" applyAlignment="1">
      <alignment horizontal="center" vertical="top" wrapText="1"/>
    </xf>
    <xf numFmtId="0" fontId="5" fillId="4" borderId="37" xfId="0" applyFont="1" applyFill="1" applyBorder="1" applyAlignment="1">
      <alignment horizontal="center" vertical="top" wrapText="1"/>
    </xf>
    <xf numFmtId="164" fontId="6" fillId="0" borderId="15"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5" fillId="4" borderId="10" xfId="0" applyFont="1" applyFill="1" applyBorder="1" applyAlignment="1">
      <alignment horizontal="center" vertical="top" wrapText="1"/>
    </xf>
    <xf numFmtId="0" fontId="5" fillId="4" borderId="9" xfId="0" applyFont="1" applyFill="1" applyBorder="1" applyAlignment="1">
      <alignment horizontal="center" vertical="top" wrapText="1"/>
    </xf>
    <xf numFmtId="0" fontId="5" fillId="4" borderId="38" xfId="0" applyFont="1" applyFill="1" applyBorder="1" applyAlignment="1">
      <alignment horizontal="center" vertical="top" wrapText="1"/>
    </xf>
  </cellXfs>
  <cellStyles count="3">
    <cellStyle name="Comma" xfId="1" builtinId="3"/>
    <cellStyle name="Normal" xfId="0" builtinId="0"/>
    <cellStyle name="Percent" xfId="2" builtinId="5"/>
  </cellStyles>
  <dxfs count="2">
    <dxf>
      <fill>
        <patternFill>
          <bgColor theme="0"/>
        </patternFill>
      </fill>
    </dxf>
    <dxf>
      <fill>
        <patternFill>
          <bgColor theme="0"/>
        </patternFill>
      </fill>
    </dxf>
  </dxfs>
  <tableStyles count="0" defaultTableStyle="TableStyleMedium2" defaultPivotStyle="PivotStyleLight16"/>
  <colors>
    <mruColors>
      <color rgb="FFF3EB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ppick_000.GDWYER-VAIO/OneDrive/Current%20projects/NDIS/Accommodation/Model/delete%20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 Selector"/>
      <sheetName val="New Build Price"/>
      <sheetName val="Existing Stock Price"/>
      <sheetName val="Location Factor"/>
      <sheetName val="Total Liability"/>
      <sheetName val="Mapping"/>
      <sheetName val="Working Data"/>
      <sheetName val="Land values"/>
      <sheetName val="Areas"/>
      <sheetName val="WACC"/>
      <sheetName val="Data Log"/>
      <sheetName val="RBT Cashflow"/>
      <sheetName val="NAT Cashflow"/>
      <sheetName val="Asset Values"/>
      <sheetName val="Cash flow"/>
    </sheetNames>
    <sheetDataSet>
      <sheetData sheetId="0">
        <row r="13">
          <cell r="E13">
            <v>8554</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6"/>
  <sheetViews>
    <sheetView showGridLines="0" tabSelected="1" topLeftCell="A13" zoomScaleNormal="100" workbookViewId="0">
      <selection activeCell="G28" sqref="G28"/>
    </sheetView>
  </sheetViews>
  <sheetFormatPr defaultRowHeight="14.5" x14ac:dyDescent="0.35"/>
  <cols>
    <col min="1" max="1" width="2.36328125" customWidth="1"/>
    <col min="2" max="2" width="18.08984375" customWidth="1"/>
    <col min="3" max="3" width="15.81640625" customWidth="1"/>
    <col min="4" max="4" width="13.36328125" customWidth="1"/>
    <col min="5" max="5" width="5.7265625" customWidth="1"/>
    <col min="6" max="6" width="19.36328125" style="36" customWidth="1"/>
    <col min="7" max="7" width="40.36328125" customWidth="1"/>
    <col min="8" max="8" width="13" customWidth="1"/>
    <col min="9" max="9" width="8.81640625" customWidth="1"/>
    <col min="10" max="10" width="4.36328125" hidden="1" customWidth="1"/>
    <col min="14" max="14" width="0" hidden="1" customWidth="1"/>
    <col min="15" max="15" width="9" hidden="1" customWidth="1"/>
    <col min="16" max="16" width="9" style="104" hidden="1" customWidth="1"/>
    <col min="17" max="17" width="9" hidden="1" customWidth="1"/>
    <col min="18" max="19" width="9" customWidth="1"/>
  </cols>
  <sheetData>
    <row r="1" spans="1:24" s="3" customFormat="1" ht="21" x14ac:dyDescent="0.5">
      <c r="A1" s="1" t="s">
        <v>140</v>
      </c>
      <c r="B1" s="2"/>
      <c r="F1" s="35"/>
      <c r="P1" s="107"/>
    </row>
    <row r="2" spans="1:24" s="3" customFormat="1" ht="21" x14ac:dyDescent="0.5">
      <c r="A2" s="2" t="s">
        <v>141</v>
      </c>
      <c r="B2" s="2"/>
      <c r="F2" s="35"/>
      <c r="P2" s="107"/>
    </row>
    <row r="3" spans="1:24" ht="11.25" customHeight="1" x14ac:dyDescent="0.35">
      <c r="A3" s="74"/>
    </row>
    <row r="4" spans="1:24" ht="24" customHeight="1" x14ac:dyDescent="0.35">
      <c r="A4" s="74"/>
      <c r="B4" s="112" t="s">
        <v>142</v>
      </c>
      <c r="C4" s="112"/>
      <c r="D4" s="112"/>
      <c r="E4" s="112"/>
      <c r="F4" s="112"/>
      <c r="G4" s="112"/>
      <c r="H4" s="112"/>
      <c r="I4" s="112"/>
    </row>
    <row r="5" spans="1:24" ht="16.5" customHeight="1" x14ac:dyDescent="0.35">
      <c r="A5" s="74"/>
      <c r="B5" s="112"/>
      <c r="C5" s="112"/>
      <c r="D5" s="112"/>
      <c r="E5" s="112"/>
      <c r="F5" s="112"/>
      <c r="G5" s="112"/>
      <c r="H5" s="112"/>
      <c r="I5" s="112"/>
    </row>
    <row r="6" spans="1:24" ht="16.5" customHeight="1" x14ac:dyDescent="0.35">
      <c r="A6" s="74"/>
      <c r="B6" s="112"/>
      <c r="C6" s="112"/>
      <c r="D6" s="112"/>
      <c r="E6" s="112"/>
      <c r="F6" s="112"/>
      <c r="G6" s="112"/>
      <c r="H6" s="112"/>
      <c r="I6" s="112"/>
    </row>
    <row r="7" spans="1:24" x14ac:dyDescent="0.35">
      <c r="O7" s="100"/>
    </row>
    <row r="8" spans="1:24" x14ac:dyDescent="0.35">
      <c r="B8" s="21" t="s">
        <v>139</v>
      </c>
      <c r="J8" s="37" t="s">
        <v>105</v>
      </c>
      <c r="O8" s="100"/>
    </row>
    <row r="9" spans="1:24" x14ac:dyDescent="0.35">
      <c r="J9" s="37"/>
    </row>
    <row r="10" spans="1:24" x14ac:dyDescent="0.35">
      <c r="B10" t="s">
        <v>100</v>
      </c>
      <c r="F10" s="39" t="s">
        <v>103</v>
      </c>
      <c r="G10" s="68" t="s">
        <v>204</v>
      </c>
      <c r="J10" s="37">
        <f>IF($G$10="New Build",1,IF($G$10="Existing Stock",2,3))</f>
        <v>1</v>
      </c>
    </row>
    <row r="11" spans="1:24" x14ac:dyDescent="0.35">
      <c r="F11" s="39"/>
      <c r="J11" s="37"/>
      <c r="L11" s="104"/>
      <c r="M11" s="104"/>
      <c r="N11" s="104"/>
      <c r="O11" s="104"/>
      <c r="Q11" s="104"/>
      <c r="R11" s="104"/>
      <c r="S11" s="104"/>
      <c r="T11" s="104"/>
      <c r="U11" s="104"/>
      <c r="V11" s="104"/>
      <c r="W11" s="104"/>
      <c r="X11" s="104"/>
    </row>
    <row r="12" spans="1:24" x14ac:dyDescent="0.35">
      <c r="B12" t="s">
        <v>97</v>
      </c>
      <c r="F12" s="39" t="s">
        <v>103</v>
      </c>
      <c r="G12" s="68" t="s">
        <v>151</v>
      </c>
      <c r="J12" s="37">
        <f>IFERROR(IF(OR(Results!J10=1, J10=2), VLOOKUP(G12, 'Base Prices'!C23:E33, 3, 0), VLOOKUP(G12, 'Base Prices'!C38:E82, 3, 0)), 100)</f>
        <v>6</v>
      </c>
      <c r="L12" s="104"/>
      <c r="M12" s="104"/>
      <c r="N12" s="104"/>
      <c r="O12" s="104"/>
      <c r="Q12" s="104"/>
      <c r="R12" s="104"/>
      <c r="S12" s="104"/>
      <c r="T12" s="104"/>
      <c r="U12" s="104"/>
      <c r="V12" s="104"/>
      <c r="W12" s="104"/>
      <c r="X12" s="104"/>
    </row>
    <row r="13" spans="1:24" x14ac:dyDescent="0.35">
      <c r="F13" s="39"/>
      <c r="G13" s="102" t="str">
        <f>IF(J12=100,"Please update the field above","")</f>
        <v/>
      </c>
      <c r="H13" t="str">
        <f>IFERROR(IF(J12="#N/A", "update", ""), "")</f>
        <v/>
      </c>
      <c r="J13" s="37"/>
      <c r="L13" s="104"/>
      <c r="M13" s="104"/>
      <c r="N13" s="104"/>
      <c r="O13" s="104"/>
      <c r="Q13" s="104"/>
      <c r="R13" s="104"/>
      <c r="S13" s="104"/>
      <c r="T13" s="104"/>
      <c r="U13" s="104"/>
      <c r="V13" s="104"/>
      <c r="W13" s="104"/>
      <c r="X13" s="104"/>
    </row>
    <row r="14" spans="1:24" x14ac:dyDescent="0.35">
      <c r="B14" s="63" t="s">
        <v>124</v>
      </c>
      <c r="C14" s="63"/>
      <c r="D14" s="63"/>
      <c r="E14" s="63"/>
      <c r="F14" s="64" t="s">
        <v>102</v>
      </c>
      <c r="G14" s="103">
        <f>INDEX('Base Prices'!F:F,MATCH(Results!G12,'Base Prices'!C:C,0))</f>
        <v>2</v>
      </c>
      <c r="J14" s="37">
        <f>G14</f>
        <v>2</v>
      </c>
      <c r="L14" s="104"/>
      <c r="M14" s="104"/>
      <c r="N14" s="104"/>
      <c r="O14" s="104"/>
      <c r="Q14" s="104"/>
      <c r="R14" s="104"/>
      <c r="S14" s="104"/>
      <c r="T14" s="104"/>
      <c r="U14" s="104"/>
      <c r="V14" s="104"/>
      <c r="W14" s="104"/>
      <c r="X14" s="104"/>
    </row>
    <row r="15" spans="1:24" x14ac:dyDescent="0.35">
      <c r="F15" s="39"/>
      <c r="J15" s="37"/>
      <c r="L15" s="104"/>
      <c r="M15" s="104"/>
      <c r="N15" s="104"/>
      <c r="O15" s="104"/>
      <c r="P15" s="104" t="str">
        <f>IF(G16&lt;&gt;"Robust", P18, P17:P18)</f>
        <v>Without breakout room</v>
      </c>
      <c r="Q15" s="104"/>
      <c r="R15" s="104"/>
      <c r="S15" s="104"/>
      <c r="T15" s="104"/>
      <c r="U15" s="104"/>
      <c r="V15" s="104"/>
      <c r="W15" s="104"/>
      <c r="X15" s="104"/>
    </row>
    <row r="16" spans="1:24" x14ac:dyDescent="0.35">
      <c r="B16" t="s">
        <v>98</v>
      </c>
      <c r="F16" s="39" t="s">
        <v>103</v>
      </c>
      <c r="G16" s="68" t="s">
        <v>122</v>
      </c>
      <c r="J16" s="37">
        <f>MATCH($G$16,'Base Prices'!$G$6:$Q$6,FALSE)</f>
        <v>9</v>
      </c>
      <c r="L16" s="104"/>
      <c r="M16" s="104"/>
      <c r="N16" s="104"/>
      <c r="O16" s="104"/>
      <c r="Q16" s="104"/>
      <c r="R16" s="104"/>
      <c r="S16" s="104"/>
      <c r="T16" s="104"/>
      <c r="U16" s="104"/>
      <c r="V16" s="104"/>
      <c r="W16" s="104"/>
      <c r="X16" s="104"/>
    </row>
    <row r="17" spans="2:24" x14ac:dyDescent="0.35">
      <c r="F17" s="39"/>
      <c r="J17" s="37"/>
      <c r="L17" s="104"/>
      <c r="M17" s="104"/>
      <c r="N17" s="104"/>
      <c r="O17" s="104"/>
      <c r="P17" s="104" t="s">
        <v>207</v>
      </c>
      <c r="Q17" s="106"/>
      <c r="R17" s="104"/>
      <c r="S17" s="104"/>
      <c r="T17" s="104"/>
      <c r="U17" s="104"/>
      <c r="V17" s="104"/>
      <c r="W17" s="104"/>
      <c r="X17" s="104"/>
    </row>
    <row r="18" spans="2:24" x14ac:dyDescent="0.35">
      <c r="B18" t="s">
        <v>104</v>
      </c>
      <c r="F18" s="39" t="s">
        <v>103</v>
      </c>
      <c r="G18" s="68" t="s">
        <v>4</v>
      </c>
      <c r="J18" s="37">
        <f>IF(AND($G$16="Basic",$G$18="With OOA"),"Invalid selection",IF($G$18="Without OOA",0,1))</f>
        <v>1</v>
      </c>
      <c r="L18" s="104"/>
      <c r="M18" s="104"/>
      <c r="N18" s="104"/>
      <c r="O18" s="104"/>
      <c r="P18" s="104" t="s">
        <v>206</v>
      </c>
      <c r="Q18" s="104"/>
      <c r="R18" s="104"/>
      <c r="S18" s="104"/>
      <c r="T18" s="104"/>
      <c r="U18" s="104"/>
      <c r="V18" s="104"/>
      <c r="W18" s="104"/>
      <c r="X18" s="104"/>
    </row>
    <row r="19" spans="2:24" x14ac:dyDescent="0.35">
      <c r="F19" s="39"/>
      <c r="J19" s="37"/>
      <c r="L19" s="104"/>
      <c r="M19" s="104"/>
      <c r="N19" s="104"/>
      <c r="O19" s="104"/>
      <c r="Q19" s="106"/>
      <c r="R19" s="104"/>
      <c r="S19" s="104"/>
      <c r="T19" s="104"/>
      <c r="U19" s="104"/>
      <c r="V19" s="104"/>
      <c r="W19" s="104"/>
      <c r="X19" s="104"/>
    </row>
    <row r="20" spans="2:24" x14ac:dyDescent="0.35">
      <c r="B20" s="63" t="s">
        <v>107</v>
      </c>
      <c r="C20" s="63"/>
      <c r="D20" s="63"/>
      <c r="E20" s="63"/>
      <c r="F20" s="64" t="s">
        <v>102</v>
      </c>
      <c r="G20" s="92">
        <f>IFERROR(IF(J10=3, INDEX(Group3, J12, J16+J18), IF(J10=2, INDEX(Group2, J12, J16+J18), IF(J10=1, INDEX(Group1, J12, J16+J18)))), 0)</f>
        <v>35226</v>
      </c>
      <c r="H20" t="s">
        <v>106</v>
      </c>
      <c r="J20" s="37"/>
      <c r="L20" s="104"/>
      <c r="M20" s="104"/>
      <c r="N20" s="104"/>
      <c r="O20" s="104"/>
      <c r="Q20" s="104"/>
      <c r="R20" s="104"/>
      <c r="S20" s="104"/>
      <c r="T20" s="104"/>
      <c r="U20" s="104"/>
      <c r="V20" s="104"/>
      <c r="W20" s="104"/>
      <c r="X20" s="104"/>
    </row>
    <row r="21" spans="2:24" x14ac:dyDescent="0.35">
      <c r="F21" s="39"/>
      <c r="J21" s="37"/>
      <c r="L21" s="104"/>
      <c r="M21" s="104"/>
      <c r="N21" s="104"/>
      <c r="O21" s="104"/>
      <c r="Q21" s="104"/>
      <c r="R21" s="104"/>
      <c r="S21" s="104"/>
      <c r="T21" s="104"/>
      <c r="U21" s="104"/>
      <c r="V21" s="104"/>
      <c r="W21" s="104"/>
      <c r="X21" s="104"/>
    </row>
    <row r="22" spans="2:24" x14ac:dyDescent="0.35">
      <c r="B22" t="s">
        <v>113</v>
      </c>
      <c r="F22" s="39" t="s">
        <v>103</v>
      </c>
      <c r="G22" s="68" t="s">
        <v>206</v>
      </c>
      <c r="J22" s="37">
        <f>IF(AND($G$16="Robust",$J$12&gt;4),IF($G$22="With breakout room",1,0),IF($G$22="With breakout room",1,0))</f>
        <v>0</v>
      </c>
      <c r="L22" s="104"/>
      <c r="M22" s="104"/>
      <c r="N22" s="104"/>
      <c r="O22" s="104"/>
      <c r="Q22" s="104"/>
      <c r="R22" s="104"/>
      <c r="S22" s="104"/>
      <c r="T22" s="104"/>
      <c r="U22" s="104"/>
      <c r="V22" s="104"/>
      <c r="W22" s="104"/>
      <c r="X22" s="104"/>
    </row>
    <row r="23" spans="2:24" x14ac:dyDescent="0.35">
      <c r="F23" s="39"/>
      <c r="G23" s="108" t="str">
        <f>IF(AND(G16&lt;&gt;"Robust", G22="With breakout room"), "Please update the field above","")</f>
        <v/>
      </c>
      <c r="J23" s="37"/>
      <c r="L23" s="104"/>
      <c r="M23" s="104"/>
      <c r="N23" s="104"/>
      <c r="O23" s="104"/>
      <c r="Q23" s="104"/>
      <c r="R23" s="104"/>
      <c r="S23" s="104"/>
      <c r="T23" s="104"/>
      <c r="U23" s="104"/>
      <c r="V23" s="104"/>
      <c r="W23" s="104"/>
      <c r="X23" s="104"/>
    </row>
    <row r="24" spans="2:24" x14ac:dyDescent="0.35">
      <c r="B24" s="63" t="s">
        <v>112</v>
      </c>
      <c r="C24" s="63"/>
      <c r="D24" s="63"/>
      <c r="E24" s="63"/>
      <c r="F24" s="64" t="s">
        <v>102</v>
      </c>
      <c r="G24" s="67">
        <f>IFERROR(IF(AND($J$22=1,$J$10=1),INDEX('Base Prices'!$N$8:$N$18,$J$12),IF(AND($J$22=1,$J$10=2),INDEX('Base Prices'!$N$23:$N$33,$J$12),IF(J10=3, 0, 0))), 0)</f>
        <v>0</v>
      </c>
      <c r="J24" s="37"/>
      <c r="L24" s="104"/>
      <c r="M24" s="104"/>
      <c r="N24" s="104"/>
      <c r="O24" s="104"/>
      <c r="Q24" s="104"/>
      <c r="R24" s="104"/>
      <c r="S24" s="104"/>
      <c r="T24" s="104"/>
      <c r="U24" s="104"/>
      <c r="V24" s="104"/>
      <c r="W24" s="104"/>
      <c r="X24" s="104"/>
    </row>
    <row r="25" spans="2:24" x14ac:dyDescent="0.35">
      <c r="B25" s="63"/>
      <c r="C25" s="63"/>
      <c r="D25" s="63"/>
      <c r="E25" s="63"/>
      <c r="F25" s="64"/>
      <c r="G25" s="101"/>
      <c r="J25" s="37"/>
      <c r="L25" s="104"/>
      <c r="M25" s="104"/>
      <c r="N25" s="104"/>
      <c r="O25" s="104"/>
      <c r="Q25" s="104"/>
      <c r="R25" s="104"/>
      <c r="S25" s="104"/>
      <c r="T25" s="104"/>
      <c r="U25" s="104"/>
      <c r="V25" s="104"/>
      <c r="W25" s="104"/>
      <c r="X25" s="104"/>
    </row>
    <row r="26" spans="2:24" x14ac:dyDescent="0.35">
      <c r="B26" s="63" t="s">
        <v>111</v>
      </c>
      <c r="C26" s="63"/>
      <c r="D26" s="63"/>
      <c r="E26" s="63"/>
      <c r="F26" s="64" t="s">
        <v>102</v>
      </c>
      <c r="G26" s="67">
        <f>IFERROR(G20+G24,"Invalid selection")</f>
        <v>35226</v>
      </c>
      <c r="H26" t="s">
        <v>106</v>
      </c>
      <c r="J26" s="37"/>
      <c r="L26" s="104"/>
      <c r="M26" s="104"/>
      <c r="N26" s="104"/>
      <c r="O26" s="104"/>
      <c r="Q26" s="104"/>
      <c r="R26" s="104"/>
      <c r="S26" s="104"/>
      <c r="T26" s="104"/>
      <c r="U26" s="104"/>
      <c r="V26" s="104"/>
      <c r="W26" s="104"/>
      <c r="X26" s="104"/>
    </row>
    <row r="27" spans="2:24" x14ac:dyDescent="0.35">
      <c r="F27" s="39"/>
      <c r="J27" s="37"/>
      <c r="L27" s="104"/>
      <c r="M27" s="104"/>
      <c r="N27" s="104"/>
      <c r="O27" s="104"/>
      <c r="Q27" s="104"/>
      <c r="R27" s="104"/>
      <c r="S27" s="104"/>
      <c r="T27" s="104"/>
      <c r="U27" s="104"/>
      <c r="V27" s="104"/>
      <c r="W27" s="104"/>
      <c r="X27" s="104"/>
    </row>
    <row r="28" spans="2:24" x14ac:dyDescent="0.35">
      <c r="B28" t="s">
        <v>9</v>
      </c>
      <c r="F28" s="39" t="s">
        <v>103</v>
      </c>
      <c r="G28" s="68" t="s">
        <v>16</v>
      </c>
      <c r="J28" s="37">
        <f>MATCH($G$28,'Location Factors'!$B$6:$B$93,FALSE)</f>
        <v>4</v>
      </c>
      <c r="L28" s="104"/>
      <c r="M28" s="104"/>
      <c r="N28" s="104"/>
      <c r="O28" s="104"/>
      <c r="Q28" s="104"/>
      <c r="R28" s="104"/>
      <c r="S28" s="104"/>
      <c r="T28" s="104"/>
      <c r="U28" s="104"/>
      <c r="V28" s="104"/>
      <c r="W28" s="104"/>
      <c r="X28" s="104"/>
    </row>
    <row r="29" spans="2:24" x14ac:dyDescent="0.35">
      <c r="F29" s="39"/>
      <c r="L29" s="104"/>
      <c r="M29" s="104"/>
      <c r="N29" s="104"/>
      <c r="O29" s="104"/>
      <c r="Q29" s="104"/>
      <c r="R29" s="104"/>
      <c r="S29" s="104"/>
      <c r="T29" s="104"/>
      <c r="U29" s="104"/>
      <c r="V29" s="104"/>
      <c r="W29" s="104"/>
      <c r="X29" s="104"/>
    </row>
    <row r="30" spans="2:24" x14ac:dyDescent="0.35">
      <c r="B30" s="63" t="s">
        <v>108</v>
      </c>
      <c r="F30" s="64" t="s">
        <v>102</v>
      </c>
      <c r="G30" s="66">
        <f>IFERROR(INDEX('Location Factors'!$C$6:$M$93,$J$28,IF(G10="Legacy", 11, $J$12)), 0)</f>
        <v>0.99</v>
      </c>
      <c r="L30" s="104"/>
      <c r="M30" s="104"/>
      <c r="N30" s="104"/>
      <c r="O30" s="104"/>
      <c r="Q30" s="104"/>
      <c r="R30" s="104"/>
      <c r="S30" s="104"/>
      <c r="T30" s="104"/>
      <c r="U30" s="104"/>
      <c r="V30" s="104"/>
      <c r="W30" s="104"/>
      <c r="X30" s="104"/>
    </row>
    <row r="31" spans="2:24" x14ac:dyDescent="0.35">
      <c r="L31" s="104"/>
      <c r="M31" s="104"/>
      <c r="N31" s="104"/>
      <c r="O31" s="104"/>
      <c r="Q31" s="104"/>
      <c r="R31" s="104"/>
      <c r="S31" s="104"/>
      <c r="T31" s="104"/>
      <c r="U31" s="104"/>
      <c r="V31" s="104"/>
      <c r="W31" s="104"/>
      <c r="X31" s="104"/>
    </row>
    <row r="32" spans="2:24" x14ac:dyDescent="0.35">
      <c r="B32" t="s">
        <v>130</v>
      </c>
      <c r="F32" s="39" t="s">
        <v>103</v>
      </c>
      <c r="G32" s="68" t="s">
        <v>211</v>
      </c>
      <c r="J32" s="37">
        <f>IF($G$32="Without Fire Sprinklers",0,IF($J$12&lt;5,1,2))</f>
        <v>0</v>
      </c>
      <c r="L32" s="104"/>
      <c r="M32" s="104"/>
      <c r="N32" s="104"/>
      <c r="O32" s="104"/>
      <c r="Q32" s="104"/>
      <c r="R32" s="104"/>
      <c r="S32" s="104"/>
      <c r="T32" s="104"/>
      <c r="U32" s="104"/>
      <c r="V32" s="104"/>
      <c r="W32" s="104"/>
      <c r="X32" s="104"/>
    </row>
    <row r="33" spans="2:24" x14ac:dyDescent="0.35">
      <c r="L33" s="104"/>
      <c r="M33" s="104"/>
      <c r="N33" s="104"/>
      <c r="O33" s="104"/>
      <c r="Q33" s="104"/>
      <c r="R33" s="104"/>
      <c r="S33" s="104"/>
      <c r="T33" s="104"/>
      <c r="U33" s="104"/>
      <c r="V33" s="104"/>
      <c r="W33" s="104"/>
      <c r="X33" s="104"/>
    </row>
    <row r="34" spans="2:24" x14ac:dyDescent="0.35">
      <c r="B34" s="63" t="s">
        <v>131</v>
      </c>
      <c r="C34" s="63"/>
      <c r="D34" s="63"/>
      <c r="E34" s="63"/>
      <c r="F34" s="64" t="s">
        <v>102</v>
      </c>
      <c r="G34" s="65">
        <f>IF($J$32=0,0,INDEX('Base Prices'!$D$90:$D$91,$J$32))</f>
        <v>0</v>
      </c>
      <c r="L34" s="104"/>
      <c r="M34" s="104"/>
      <c r="N34" s="104"/>
      <c r="O34" s="104"/>
      <c r="Q34" s="104"/>
      <c r="R34" s="104"/>
      <c r="S34" s="104"/>
      <c r="T34" s="104"/>
      <c r="U34" s="104"/>
      <c r="V34" s="104"/>
      <c r="W34" s="104"/>
      <c r="X34" s="104"/>
    </row>
    <row r="35" spans="2:24" x14ac:dyDescent="0.35">
      <c r="L35" s="104"/>
      <c r="M35" s="104"/>
      <c r="N35" s="104"/>
      <c r="O35" s="104"/>
      <c r="Q35" s="104"/>
      <c r="R35" s="104"/>
      <c r="S35" s="104"/>
      <c r="T35" s="104"/>
      <c r="U35" s="104"/>
      <c r="V35" s="104"/>
      <c r="W35" s="104"/>
      <c r="X35" s="104"/>
    </row>
    <row r="36" spans="2:24" s="21" customFormat="1" ht="15.5" x14ac:dyDescent="0.35">
      <c r="B36" s="72" t="s">
        <v>153</v>
      </c>
      <c r="F36" s="64" t="s">
        <v>102</v>
      </c>
      <c r="G36" s="73">
        <f>IFERROR($G$26*$G$30*(1+$G$34),"Invalid selection")</f>
        <v>34873.74</v>
      </c>
      <c r="H36" s="38" t="s">
        <v>106</v>
      </c>
      <c r="I36" s="38"/>
      <c r="L36" s="105"/>
      <c r="M36" s="105"/>
      <c r="N36" s="105"/>
      <c r="O36" s="104"/>
      <c r="P36" s="104"/>
      <c r="Q36" s="104"/>
      <c r="R36" s="104"/>
      <c r="S36" s="104"/>
      <c r="T36" s="105"/>
      <c r="U36" s="105"/>
      <c r="V36" s="105"/>
      <c r="W36" s="105"/>
      <c r="X36" s="105"/>
    </row>
    <row r="37" spans="2:24" x14ac:dyDescent="0.35">
      <c r="F37" s="39"/>
    </row>
    <row r="38" spans="2:24" x14ac:dyDescent="0.35">
      <c r="F38" s="39"/>
      <c r="G38" s="43"/>
    </row>
    <row r="39" spans="2:24" x14ac:dyDescent="0.35">
      <c r="B39" s="21" t="s">
        <v>110</v>
      </c>
      <c r="F39" s="39"/>
    </row>
    <row r="40" spans="2:24" ht="7.5" customHeight="1" x14ac:dyDescent="0.35">
      <c r="B40" s="21"/>
      <c r="F40" s="39"/>
    </row>
    <row r="41" spans="2:24" x14ac:dyDescent="0.35">
      <c r="B41" s="36" t="s">
        <v>132</v>
      </c>
      <c r="F41" s="39"/>
    </row>
    <row r="42" spans="2:24" x14ac:dyDescent="0.35">
      <c r="F42" s="39"/>
    </row>
    <row r="43" spans="2:24" x14ac:dyDescent="0.35">
      <c r="B43" t="s">
        <v>133</v>
      </c>
      <c r="F43" s="39" t="s">
        <v>126</v>
      </c>
      <c r="G43" s="69"/>
      <c r="H43" t="s">
        <v>106</v>
      </c>
    </row>
    <row r="44" spans="2:24" x14ac:dyDescent="0.35">
      <c r="F44" s="39"/>
    </row>
    <row r="45" spans="2:24" x14ac:dyDescent="0.35">
      <c r="B45" t="s">
        <v>99</v>
      </c>
      <c r="F45" s="39" t="s">
        <v>125</v>
      </c>
      <c r="G45" s="70"/>
    </row>
    <row r="46" spans="2:24" x14ac:dyDescent="0.35">
      <c r="F46" s="39"/>
    </row>
    <row r="47" spans="2:24" x14ac:dyDescent="0.35">
      <c r="B47" s="21" t="s">
        <v>154</v>
      </c>
      <c r="F47" s="39" t="s">
        <v>102</v>
      </c>
      <c r="G47" s="42" t="str">
        <f>IFERROR(IF(ISBLANK($G$43),"Enter RRC (above)",IF(ISBLANK($G$45),"Enter Expected Occupancy Rate (above)",($G$36+$G$43)*$G$14*$G$45)),"Invalid selection")</f>
        <v>Enter RRC (above)</v>
      </c>
      <c r="H47" s="21" t="s">
        <v>109</v>
      </c>
    </row>
    <row r="49" spans="2:7" x14ac:dyDescent="0.35">
      <c r="G49" s="60"/>
    </row>
    <row r="50" spans="2:7" x14ac:dyDescent="0.35">
      <c r="B50" s="71" t="s">
        <v>134</v>
      </c>
      <c r="G50" s="61"/>
    </row>
    <row r="51" spans="2:7" x14ac:dyDescent="0.35">
      <c r="B51" s="5"/>
    </row>
    <row r="53" spans="2:7" x14ac:dyDescent="0.35">
      <c r="B53" s="5" t="s">
        <v>144</v>
      </c>
      <c r="C53" s="76">
        <v>43503</v>
      </c>
    </row>
    <row r="54" spans="2:7" x14ac:dyDescent="0.35">
      <c r="B54" s="5"/>
    </row>
    <row r="55" spans="2:7" x14ac:dyDescent="0.35">
      <c r="B55" s="5"/>
    </row>
    <row r="56" spans="2:7" x14ac:dyDescent="0.35">
      <c r="B56" s="5"/>
    </row>
  </sheetData>
  <sheetProtection algorithmName="SHA-512" hashValue="lP+UElZ8n5Dnl+BaWORp4o7yISr78AbCM9zpGrjB1so6US8WpoIXznPBf5R/Z4wrM1UQrdUF5qWIkO6TPmvsVQ==" saltValue="x66kIfWgWKKcc7UqzC1jdA==" spinCount="100000" sheet="1" objects="1" scenarios="1" selectLockedCells="1"/>
  <mergeCells count="1">
    <mergeCell ref="B4:I6"/>
  </mergeCells>
  <conditionalFormatting sqref="G13">
    <cfRule type="containsText" dxfId="1" priority="6" operator="containsText" text="Please update the field above">
      <formula>NOT(ISERROR(SEARCH("Please update the field above",G13)))</formula>
    </cfRule>
  </conditionalFormatting>
  <conditionalFormatting sqref="G22 G15:G20 G24:G32 G34:G47">
    <cfRule type="cellIs" dxfId="0" priority="3" operator="equal">
      <formula>$J$12</formula>
    </cfRule>
  </conditionalFormatting>
  <dataValidations count="6">
    <dataValidation type="list" allowBlank="1" showInputMessage="1" showErrorMessage="1" sqref="G10">
      <formula1>"Existing Stock,New Build,Legacy"</formula1>
    </dataValidation>
    <dataValidation allowBlank="1" showInputMessage="1" showErrorMessage="1" sqref="G19"/>
    <dataValidation type="list" allowBlank="1" showInputMessage="1" showErrorMessage="1" sqref="G18">
      <formula1>"With OOA,Without OOA"</formula1>
    </dataValidation>
    <dataValidation type="list" allowBlank="1" showInputMessage="1" showErrorMessage="1" sqref="G16">
      <formula1>"Basic,Improved Liveability,Fully Accessible,Robust,High Physical Support"</formula1>
    </dataValidation>
    <dataValidation type="list" allowBlank="1" showInputMessage="1" showErrorMessage="1" sqref="G32">
      <formula1>"With Fire Sprinklers,Without Fire Sprinklers"</formula1>
    </dataValidation>
    <dataValidation type="list" errorStyle="warning" showInputMessage="1" showErrorMessage="1" sqref="G22">
      <formula1>IF(G16&lt;&gt;"Robust", P18, P17:P18)</formula1>
    </dataValidation>
  </dataValidations>
  <pageMargins left="0.70866141732283472" right="0.70866141732283472" top="0.74803149606299213" bottom="0.74803149606299213" header="0.31496062992125984" footer="0.31496062992125984"/>
  <pageSetup paperSize="9" scale="62"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IF($G$10="Legacy", 'Base Prices'!$C$38:$C$82, 'Base Prices'!$C$23:$C$33)</xm:f>
          </x14:formula1>
          <xm:sqref>G12</xm:sqref>
        </x14:dataValidation>
        <x14:dataValidation type="list" allowBlank="1" showInputMessage="1" showErrorMessage="1">
          <x14:formula1>
            <xm:f>'Location Factors'!$B$6:$B$93</xm:f>
          </x14:formula1>
          <xm:sqref>G28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1"/>
  <sheetViews>
    <sheetView showGridLines="0" workbookViewId="0">
      <selection activeCell="G9" sqref="G9"/>
    </sheetView>
  </sheetViews>
  <sheetFormatPr defaultRowHeight="14.5" x14ac:dyDescent="0.35"/>
  <cols>
    <col min="1" max="1" width="1.26953125" customWidth="1"/>
    <col min="2" max="2" width="17.6328125" hidden="1" customWidth="1"/>
    <col min="3" max="3" width="15" customWidth="1"/>
    <col min="4" max="4" width="15.6328125" customWidth="1"/>
    <col min="5" max="5" width="15.6328125" hidden="1" customWidth="1"/>
    <col min="6" max="6" width="9.81640625" customWidth="1"/>
    <col min="7" max="16" width="8.81640625" customWidth="1"/>
    <col min="17" max="17" width="10.81640625" customWidth="1"/>
    <col min="18" max="18" width="8.81640625" customWidth="1"/>
  </cols>
  <sheetData>
    <row r="1" spans="1:28" s="3" customFormat="1" ht="21" x14ac:dyDescent="0.5">
      <c r="A1" s="1" t="s">
        <v>140</v>
      </c>
      <c r="B1" s="1"/>
      <c r="C1" s="2"/>
    </row>
    <row r="2" spans="1:28" s="3" customFormat="1" ht="21" x14ac:dyDescent="0.5">
      <c r="A2" s="2" t="s">
        <v>203</v>
      </c>
      <c r="B2" s="2"/>
      <c r="C2" s="2"/>
    </row>
    <row r="4" spans="1:28" s="8" customFormat="1" ht="12" x14ac:dyDescent="0.3">
      <c r="D4" s="9"/>
      <c r="E4" s="9"/>
      <c r="F4" s="9"/>
      <c r="G4" s="9"/>
      <c r="H4" s="10"/>
      <c r="I4" s="7"/>
      <c r="J4" s="10"/>
      <c r="K4" s="10"/>
      <c r="L4" s="10"/>
      <c r="M4" s="10"/>
      <c r="N4" s="10"/>
      <c r="O4" s="10"/>
      <c r="P4" s="11"/>
      <c r="R4" s="9"/>
    </row>
    <row r="5" spans="1:28" s="8" customFormat="1" ht="12" x14ac:dyDescent="0.3">
      <c r="C5" s="4"/>
      <c r="D5" s="9"/>
      <c r="E5" s="9"/>
      <c r="F5" s="9"/>
      <c r="G5" s="98" t="s">
        <v>155</v>
      </c>
      <c r="H5" s="98"/>
      <c r="I5" s="98"/>
      <c r="J5" s="98"/>
      <c r="K5" s="98"/>
      <c r="L5" s="98"/>
      <c r="M5" s="98"/>
      <c r="N5" s="98"/>
      <c r="O5" s="98"/>
      <c r="P5" s="98"/>
      <c r="Q5" s="98"/>
      <c r="R5" s="9"/>
    </row>
    <row r="6" spans="1:28" s="8" customFormat="1" ht="12" customHeight="1" x14ac:dyDescent="0.3">
      <c r="C6" s="31" t="s">
        <v>101</v>
      </c>
      <c r="D6" s="32"/>
      <c r="E6" s="32"/>
      <c r="F6" s="118" t="s">
        <v>123</v>
      </c>
      <c r="G6" s="29" t="s">
        <v>121</v>
      </c>
      <c r="H6" s="99" t="s">
        <v>150</v>
      </c>
      <c r="I6" s="99" t="s">
        <v>150</v>
      </c>
      <c r="J6" s="99" t="s">
        <v>0</v>
      </c>
      <c r="K6" s="99" t="s">
        <v>0</v>
      </c>
      <c r="L6" s="99" t="s">
        <v>1</v>
      </c>
      <c r="M6" s="99" t="s">
        <v>1</v>
      </c>
      <c r="N6" s="99" t="s">
        <v>1</v>
      </c>
      <c r="O6" s="99" t="s">
        <v>122</v>
      </c>
      <c r="P6" s="99" t="s">
        <v>122</v>
      </c>
      <c r="Q6" s="29" t="s">
        <v>2</v>
      </c>
      <c r="R6" s="9"/>
    </row>
    <row r="7" spans="1:28" s="8" customFormat="1" ht="12" x14ac:dyDescent="0.3">
      <c r="C7" s="33"/>
      <c r="D7" s="34"/>
      <c r="E7" s="34"/>
      <c r="F7" s="119"/>
      <c r="G7" s="27" t="s">
        <v>3</v>
      </c>
      <c r="H7" s="27" t="s">
        <v>3</v>
      </c>
      <c r="I7" s="28" t="s">
        <v>4</v>
      </c>
      <c r="J7" s="27" t="s">
        <v>3</v>
      </c>
      <c r="K7" s="28" t="s">
        <v>4</v>
      </c>
      <c r="L7" s="27" t="s">
        <v>3</v>
      </c>
      <c r="M7" s="28" t="s">
        <v>4</v>
      </c>
      <c r="N7" s="28" t="s">
        <v>5</v>
      </c>
      <c r="O7" s="27" t="s">
        <v>3</v>
      </c>
      <c r="P7" s="28" t="s">
        <v>4</v>
      </c>
      <c r="Q7" s="30"/>
      <c r="R7" s="12"/>
    </row>
    <row r="8" spans="1:28" s="8" customFormat="1" ht="12" customHeight="1" x14ac:dyDescent="0.3">
      <c r="B8" s="8" t="s">
        <v>204</v>
      </c>
      <c r="C8" s="110" t="s">
        <v>10</v>
      </c>
      <c r="D8" s="23"/>
      <c r="E8" s="23"/>
      <c r="F8" s="25">
        <v>1</v>
      </c>
      <c r="G8" s="44">
        <v>0</v>
      </c>
      <c r="H8" s="47">
        <v>35148</v>
      </c>
      <c r="I8" s="48">
        <v>41008</v>
      </c>
      <c r="J8" s="47">
        <v>49819</v>
      </c>
      <c r="K8" s="48">
        <v>58122</v>
      </c>
      <c r="L8" s="47">
        <v>0</v>
      </c>
      <c r="M8" s="49">
        <v>0</v>
      </c>
      <c r="N8" s="48">
        <v>0</v>
      </c>
      <c r="O8" s="47">
        <v>75276</v>
      </c>
      <c r="P8" s="48">
        <v>87823</v>
      </c>
      <c r="Q8" s="115" t="s">
        <v>119</v>
      </c>
      <c r="R8" s="10"/>
      <c r="S8" s="41"/>
      <c r="T8" s="41"/>
      <c r="U8" s="41"/>
      <c r="V8" s="41"/>
      <c r="W8" s="41"/>
      <c r="X8" s="41"/>
      <c r="Y8" s="41"/>
      <c r="Z8" s="41"/>
      <c r="AA8" s="41"/>
      <c r="AB8" s="41"/>
    </row>
    <row r="9" spans="1:28" s="8" customFormat="1" ht="12" x14ac:dyDescent="0.3">
      <c r="B9" s="8" t="s">
        <v>204</v>
      </c>
      <c r="C9" s="109" t="s">
        <v>11</v>
      </c>
      <c r="D9" s="9"/>
      <c r="E9" s="9"/>
      <c r="F9" s="22">
        <v>1</v>
      </c>
      <c r="G9" s="45">
        <v>0</v>
      </c>
      <c r="H9" s="50">
        <v>41847</v>
      </c>
      <c r="I9" s="51">
        <v>48821</v>
      </c>
      <c r="J9" s="50">
        <v>60488</v>
      </c>
      <c r="K9" s="51">
        <v>70569</v>
      </c>
      <c r="L9" s="47">
        <v>0</v>
      </c>
      <c r="M9" s="52">
        <v>0</v>
      </c>
      <c r="N9" s="52">
        <v>0</v>
      </c>
      <c r="O9" s="50">
        <v>93663</v>
      </c>
      <c r="P9" s="51">
        <v>109273</v>
      </c>
      <c r="Q9" s="116"/>
      <c r="R9" s="10"/>
      <c r="S9" s="41"/>
      <c r="T9" s="41"/>
      <c r="U9" s="41"/>
      <c r="V9" s="41"/>
      <c r="W9" s="41"/>
      <c r="X9" s="41"/>
      <c r="Y9" s="41"/>
      <c r="Z9" s="41"/>
      <c r="AA9" s="41"/>
      <c r="AB9" s="41"/>
    </row>
    <row r="10" spans="1:28" s="8" customFormat="1" ht="12" x14ac:dyDescent="0.3">
      <c r="B10" s="8" t="s">
        <v>204</v>
      </c>
      <c r="C10" s="109" t="s">
        <v>146</v>
      </c>
      <c r="D10" s="9"/>
      <c r="E10" s="9"/>
      <c r="F10" s="22">
        <v>2</v>
      </c>
      <c r="G10" s="45">
        <v>0</v>
      </c>
      <c r="H10" s="50">
        <v>16349</v>
      </c>
      <c r="I10" s="51">
        <v>19074</v>
      </c>
      <c r="J10" s="50">
        <v>25669</v>
      </c>
      <c r="K10" s="51">
        <v>29947</v>
      </c>
      <c r="L10" s="47">
        <v>0</v>
      </c>
      <c r="M10" s="52">
        <v>0</v>
      </c>
      <c r="N10" s="52">
        <v>0</v>
      </c>
      <c r="O10" s="50">
        <v>42257</v>
      </c>
      <c r="P10" s="51">
        <v>49299</v>
      </c>
      <c r="Q10" s="116"/>
      <c r="R10" s="10"/>
      <c r="S10" s="41"/>
      <c r="T10" s="41"/>
      <c r="U10" s="41"/>
      <c r="V10" s="41"/>
      <c r="W10" s="41"/>
      <c r="X10" s="41"/>
      <c r="Y10" s="41"/>
      <c r="Z10" s="41"/>
      <c r="AA10" s="41"/>
      <c r="AB10" s="41"/>
    </row>
    <row r="11" spans="1:28" s="8" customFormat="1" ht="12" x14ac:dyDescent="0.3">
      <c r="B11" s="8" t="s">
        <v>204</v>
      </c>
      <c r="C11" s="109" t="s">
        <v>114</v>
      </c>
      <c r="D11" s="9"/>
      <c r="E11" s="9"/>
      <c r="F11" s="22">
        <v>2</v>
      </c>
      <c r="G11" s="45">
        <v>0</v>
      </c>
      <c r="H11" s="50">
        <v>21844</v>
      </c>
      <c r="I11" s="51">
        <v>25485</v>
      </c>
      <c r="J11" s="50">
        <v>34211</v>
      </c>
      <c r="K11" s="51">
        <v>39912</v>
      </c>
      <c r="L11" s="47">
        <v>0</v>
      </c>
      <c r="M11" s="52">
        <v>0</v>
      </c>
      <c r="N11" s="52">
        <v>0</v>
      </c>
      <c r="O11" s="50">
        <v>57274</v>
      </c>
      <c r="P11" s="51">
        <v>66820</v>
      </c>
      <c r="Q11" s="116"/>
      <c r="R11" s="10"/>
      <c r="S11" s="41"/>
      <c r="T11" s="41"/>
      <c r="U11" s="41"/>
      <c r="V11" s="41"/>
      <c r="W11" s="41"/>
      <c r="X11" s="41"/>
      <c r="Y11" s="41"/>
      <c r="Z11" s="41"/>
      <c r="AA11" s="41"/>
      <c r="AB11" s="41"/>
    </row>
    <row r="12" spans="1:28" s="8" customFormat="1" ht="12" x14ac:dyDescent="0.3">
      <c r="B12" s="8" t="s">
        <v>204</v>
      </c>
      <c r="C12" s="109" t="s">
        <v>147</v>
      </c>
      <c r="D12" s="9"/>
      <c r="E12" s="9"/>
      <c r="F12" s="22">
        <v>1</v>
      </c>
      <c r="G12" s="45">
        <v>0</v>
      </c>
      <c r="H12" s="50">
        <v>24756</v>
      </c>
      <c r="I12" s="51">
        <v>27380</v>
      </c>
      <c r="J12" s="50">
        <v>33836</v>
      </c>
      <c r="K12" s="51">
        <v>37142</v>
      </c>
      <c r="L12" s="50">
        <v>40373</v>
      </c>
      <c r="M12" s="52">
        <v>44483</v>
      </c>
      <c r="N12" s="52">
        <v>0</v>
      </c>
      <c r="O12" s="50">
        <v>51666</v>
      </c>
      <c r="P12" s="51">
        <v>56016</v>
      </c>
      <c r="Q12" s="116"/>
      <c r="R12" s="10"/>
      <c r="S12" s="41"/>
      <c r="T12" s="41"/>
      <c r="U12" s="41"/>
      <c r="V12" s="41"/>
      <c r="W12" s="41"/>
      <c r="X12" s="41"/>
      <c r="Y12" s="41"/>
      <c r="Z12" s="41"/>
      <c r="AA12" s="41"/>
      <c r="AB12" s="41"/>
    </row>
    <row r="13" spans="1:28" s="8" customFormat="1" ht="12" x14ac:dyDescent="0.3">
      <c r="B13" s="8" t="s">
        <v>204</v>
      </c>
      <c r="C13" s="109" t="s">
        <v>151</v>
      </c>
      <c r="D13" s="9"/>
      <c r="E13" s="9"/>
      <c r="F13" s="22">
        <v>2</v>
      </c>
      <c r="G13" s="45">
        <v>0</v>
      </c>
      <c r="H13" s="50">
        <v>15495</v>
      </c>
      <c r="I13" s="51">
        <v>16727</v>
      </c>
      <c r="J13" s="50">
        <v>20928</v>
      </c>
      <c r="K13" s="51">
        <v>22534</v>
      </c>
      <c r="L13" s="50">
        <v>25300</v>
      </c>
      <c r="M13" s="52">
        <v>27282</v>
      </c>
      <c r="N13" s="53">
        <v>1667</v>
      </c>
      <c r="O13" s="50">
        <v>33134</v>
      </c>
      <c r="P13" s="51">
        <v>35226</v>
      </c>
      <c r="Q13" s="116"/>
      <c r="R13" s="10"/>
      <c r="S13" s="41"/>
      <c r="T13" s="41"/>
      <c r="U13" s="41"/>
      <c r="V13" s="41"/>
      <c r="W13" s="41"/>
      <c r="X13" s="41"/>
      <c r="Y13" s="41"/>
      <c r="Z13" s="41"/>
      <c r="AA13" s="41"/>
      <c r="AB13" s="41"/>
    </row>
    <row r="14" spans="1:28" s="8" customFormat="1" ht="12" x14ac:dyDescent="0.3">
      <c r="B14" s="8" t="s">
        <v>204</v>
      </c>
      <c r="C14" s="109" t="s">
        <v>152</v>
      </c>
      <c r="D14" s="9"/>
      <c r="E14" s="9"/>
      <c r="F14" s="22">
        <v>3</v>
      </c>
      <c r="G14" s="45">
        <v>0</v>
      </c>
      <c r="H14" s="50">
        <v>12655</v>
      </c>
      <c r="I14" s="51">
        <v>13494</v>
      </c>
      <c r="J14" s="50">
        <v>17653</v>
      </c>
      <c r="K14" s="51">
        <v>18727</v>
      </c>
      <c r="L14" s="50">
        <v>21777</v>
      </c>
      <c r="M14" s="52">
        <v>23097</v>
      </c>
      <c r="N14" s="53">
        <v>1111</v>
      </c>
      <c r="O14" s="50">
        <v>29059</v>
      </c>
      <c r="P14" s="51">
        <v>30452</v>
      </c>
      <c r="Q14" s="116"/>
      <c r="R14" s="10"/>
      <c r="S14" s="41"/>
      <c r="T14" s="41"/>
      <c r="U14" s="41"/>
      <c r="V14" s="41"/>
      <c r="W14" s="41"/>
      <c r="X14" s="41"/>
      <c r="Y14" s="41"/>
      <c r="Z14" s="41"/>
      <c r="AA14" s="41"/>
      <c r="AB14" s="41"/>
    </row>
    <row r="15" spans="1:28" s="8" customFormat="1" ht="12" x14ac:dyDescent="0.3">
      <c r="B15" s="8" t="s">
        <v>204</v>
      </c>
      <c r="C15" s="109" t="s">
        <v>138</v>
      </c>
      <c r="D15" s="9"/>
      <c r="E15" s="9"/>
      <c r="F15" s="22">
        <v>2</v>
      </c>
      <c r="G15" s="45">
        <v>0</v>
      </c>
      <c r="H15" s="50">
        <v>22628</v>
      </c>
      <c r="I15" s="51">
        <v>23861</v>
      </c>
      <c r="J15" s="50">
        <v>28083</v>
      </c>
      <c r="K15" s="51">
        <v>29688</v>
      </c>
      <c r="L15" s="50">
        <v>33008</v>
      </c>
      <c r="M15" s="52">
        <v>34990</v>
      </c>
      <c r="N15" s="53">
        <v>1667</v>
      </c>
      <c r="O15" s="50">
        <v>40892</v>
      </c>
      <c r="P15" s="51">
        <v>42985</v>
      </c>
      <c r="Q15" s="116"/>
      <c r="R15" s="10"/>
      <c r="S15" s="41"/>
      <c r="T15" s="41"/>
      <c r="U15" s="41"/>
      <c r="V15" s="41"/>
      <c r="W15" s="41"/>
      <c r="X15" s="41"/>
      <c r="Y15" s="41"/>
      <c r="Z15" s="41"/>
      <c r="AA15" s="41"/>
      <c r="AB15" s="41"/>
    </row>
    <row r="16" spans="1:28" s="8" customFormat="1" ht="12" x14ac:dyDescent="0.3">
      <c r="B16" s="8" t="s">
        <v>204</v>
      </c>
      <c r="C16" s="109" t="s">
        <v>137</v>
      </c>
      <c r="D16" s="9"/>
      <c r="E16" s="9"/>
      <c r="F16" s="22">
        <v>3</v>
      </c>
      <c r="G16" s="45">
        <v>0</v>
      </c>
      <c r="H16" s="50">
        <v>17785</v>
      </c>
      <c r="I16" s="51">
        <v>18724</v>
      </c>
      <c r="J16" s="50">
        <v>23351</v>
      </c>
      <c r="K16" s="51">
        <v>24555</v>
      </c>
      <c r="L16" s="50">
        <v>27733</v>
      </c>
      <c r="M16" s="52">
        <v>29192</v>
      </c>
      <c r="N16" s="53">
        <v>1228</v>
      </c>
      <c r="O16" s="50">
        <v>38369</v>
      </c>
      <c r="P16" s="51">
        <v>40056</v>
      </c>
      <c r="Q16" s="116"/>
      <c r="R16" s="10"/>
      <c r="S16" s="41"/>
      <c r="T16" s="41"/>
      <c r="U16" s="41"/>
      <c r="V16" s="41"/>
      <c r="W16" s="41"/>
      <c r="X16" s="41"/>
      <c r="Y16" s="41"/>
      <c r="Z16" s="41"/>
      <c r="AA16" s="41"/>
      <c r="AB16" s="41"/>
    </row>
    <row r="17" spans="2:28" s="8" customFormat="1" ht="12" x14ac:dyDescent="0.3">
      <c r="B17" s="8" t="s">
        <v>204</v>
      </c>
      <c r="C17" s="109" t="s">
        <v>209</v>
      </c>
      <c r="D17" s="9"/>
      <c r="E17" s="9"/>
      <c r="F17" s="22">
        <v>4</v>
      </c>
      <c r="G17" s="45">
        <v>0</v>
      </c>
      <c r="H17" s="50">
        <v>15672</v>
      </c>
      <c r="I17" s="51">
        <v>16378</v>
      </c>
      <c r="J17" s="50">
        <v>20731</v>
      </c>
      <c r="K17" s="54">
        <v>21649</v>
      </c>
      <c r="L17" s="50">
        <v>24866</v>
      </c>
      <c r="M17" s="52">
        <v>25971</v>
      </c>
      <c r="N17" s="53">
        <v>930</v>
      </c>
      <c r="O17" s="50">
        <v>34474</v>
      </c>
      <c r="P17" s="51">
        <v>35742</v>
      </c>
      <c r="Q17" s="116"/>
      <c r="R17" s="10"/>
      <c r="S17" s="41"/>
      <c r="T17" s="41"/>
      <c r="U17" s="41"/>
      <c r="V17" s="41"/>
      <c r="W17" s="41"/>
      <c r="X17" s="41"/>
      <c r="Y17" s="41"/>
      <c r="Z17" s="41"/>
      <c r="AA17" s="41"/>
      <c r="AB17" s="41"/>
    </row>
    <row r="18" spans="2:28" s="8" customFormat="1" ht="12" x14ac:dyDescent="0.3">
      <c r="B18" s="8" t="s">
        <v>204</v>
      </c>
      <c r="C18" s="111" t="s">
        <v>210</v>
      </c>
      <c r="D18" s="24"/>
      <c r="E18" s="24"/>
      <c r="F18" s="26">
        <v>5</v>
      </c>
      <c r="G18" s="46">
        <v>0</v>
      </c>
      <c r="H18" s="55">
        <v>13244</v>
      </c>
      <c r="I18" s="56">
        <v>13822</v>
      </c>
      <c r="J18" s="55">
        <v>18128</v>
      </c>
      <c r="K18" s="57">
        <v>18856</v>
      </c>
      <c r="L18" s="55">
        <v>21821</v>
      </c>
      <c r="M18" s="58">
        <v>22695</v>
      </c>
      <c r="N18" s="59">
        <v>735</v>
      </c>
      <c r="O18" s="55">
        <v>30745</v>
      </c>
      <c r="P18" s="56">
        <v>31745</v>
      </c>
      <c r="Q18" s="117"/>
      <c r="R18" s="10"/>
      <c r="S18" s="41"/>
      <c r="T18" s="41"/>
      <c r="U18" s="41"/>
      <c r="V18" s="41"/>
      <c r="W18" s="41"/>
      <c r="X18" s="41"/>
      <c r="Y18" s="41"/>
      <c r="Z18" s="41"/>
      <c r="AA18" s="41"/>
      <c r="AB18" s="41"/>
    </row>
    <row r="19" spans="2:28" s="8" customFormat="1" ht="12" x14ac:dyDescent="0.3">
      <c r="H19" s="13"/>
      <c r="M19" s="14"/>
    </row>
    <row r="20" spans="2:28" s="8" customFormat="1" ht="12" x14ac:dyDescent="0.3">
      <c r="D20" s="9"/>
      <c r="E20" s="9"/>
      <c r="F20" s="9"/>
      <c r="G20" s="94" t="s">
        <v>156</v>
      </c>
      <c r="H20" s="94"/>
      <c r="I20" s="94"/>
      <c r="J20" s="94"/>
      <c r="K20" s="94"/>
      <c r="L20" s="94"/>
      <c r="M20" s="94"/>
      <c r="N20" s="94"/>
      <c r="O20" s="94"/>
      <c r="P20" s="94"/>
      <c r="Q20" s="94"/>
      <c r="R20" s="9"/>
    </row>
    <row r="21" spans="2:28" s="8" customFormat="1" ht="12" customHeight="1" x14ac:dyDescent="0.3">
      <c r="C21" s="31" t="s">
        <v>101</v>
      </c>
      <c r="D21" s="32"/>
      <c r="E21" s="32"/>
      <c r="F21" s="120" t="s">
        <v>123</v>
      </c>
      <c r="G21" s="29" t="s">
        <v>121</v>
      </c>
      <c r="H21" s="93" t="s">
        <v>150</v>
      </c>
      <c r="I21" s="93" t="s">
        <v>150</v>
      </c>
      <c r="J21" s="93" t="s">
        <v>0</v>
      </c>
      <c r="K21" s="93" t="s">
        <v>0</v>
      </c>
      <c r="L21" s="93" t="s">
        <v>1</v>
      </c>
      <c r="M21" s="93" t="s">
        <v>1</v>
      </c>
      <c r="N21" s="93" t="s">
        <v>1</v>
      </c>
      <c r="O21" s="93" t="s">
        <v>122</v>
      </c>
      <c r="P21" s="93" t="s">
        <v>122</v>
      </c>
      <c r="Q21" s="29" t="s">
        <v>2</v>
      </c>
      <c r="R21" s="9"/>
    </row>
    <row r="22" spans="2:28" s="8" customFormat="1" ht="12" x14ac:dyDescent="0.3">
      <c r="C22" s="33"/>
      <c r="D22" s="34"/>
      <c r="E22" s="34"/>
      <c r="F22" s="114"/>
      <c r="G22" s="27" t="s">
        <v>3</v>
      </c>
      <c r="H22" s="27" t="s">
        <v>3</v>
      </c>
      <c r="I22" s="28" t="s">
        <v>4</v>
      </c>
      <c r="J22" s="27" t="s">
        <v>3</v>
      </c>
      <c r="K22" s="28" t="s">
        <v>4</v>
      </c>
      <c r="L22" s="27" t="s">
        <v>3</v>
      </c>
      <c r="M22" s="28" t="s">
        <v>4</v>
      </c>
      <c r="N22" s="28" t="s">
        <v>5</v>
      </c>
      <c r="O22" s="27" t="s">
        <v>3</v>
      </c>
      <c r="P22" s="28" t="s">
        <v>4</v>
      </c>
      <c r="Q22" s="30"/>
      <c r="R22" s="12"/>
    </row>
    <row r="23" spans="2:28" s="8" customFormat="1" ht="12" customHeight="1" x14ac:dyDescent="0.3">
      <c r="B23" s="8" t="s">
        <v>143</v>
      </c>
      <c r="C23" s="110" t="s">
        <v>10</v>
      </c>
      <c r="D23" s="23"/>
      <c r="E23" s="15">
        <v>1</v>
      </c>
      <c r="F23" s="25">
        <v>1</v>
      </c>
      <c r="G23" s="44">
        <v>19598</v>
      </c>
      <c r="H23" s="47">
        <v>20033</v>
      </c>
      <c r="I23" s="48">
        <v>23372</v>
      </c>
      <c r="J23" s="47">
        <v>34008</v>
      </c>
      <c r="K23" s="48">
        <v>39677</v>
      </c>
      <c r="L23" s="47">
        <v>0</v>
      </c>
      <c r="M23" s="49">
        <v>0</v>
      </c>
      <c r="N23" s="48">
        <v>0</v>
      </c>
      <c r="O23" s="47">
        <v>52949</v>
      </c>
      <c r="P23" s="48">
        <v>61774</v>
      </c>
      <c r="Q23" s="115" t="s">
        <v>120</v>
      </c>
      <c r="R23" s="10"/>
      <c r="S23" s="41"/>
      <c r="T23" s="41"/>
      <c r="U23" s="41"/>
      <c r="V23" s="41"/>
      <c r="W23" s="41"/>
      <c r="X23" s="41"/>
      <c r="Y23" s="41"/>
      <c r="Z23" s="41"/>
      <c r="AA23" s="41"/>
      <c r="AB23" s="41"/>
    </row>
    <row r="24" spans="2:28" s="8" customFormat="1" ht="12" x14ac:dyDescent="0.3">
      <c r="B24" s="8" t="s">
        <v>143</v>
      </c>
      <c r="C24" s="109" t="s">
        <v>11</v>
      </c>
      <c r="D24" s="9"/>
      <c r="E24" s="15">
        <v>2</v>
      </c>
      <c r="F24" s="22">
        <v>1</v>
      </c>
      <c r="G24" s="45">
        <v>25883</v>
      </c>
      <c r="H24" s="50">
        <v>26415</v>
      </c>
      <c r="I24" s="51">
        <v>30817</v>
      </c>
      <c r="J24" s="50">
        <v>44175</v>
      </c>
      <c r="K24" s="51">
        <v>51537</v>
      </c>
      <c r="L24" s="50">
        <v>0</v>
      </c>
      <c r="M24" s="52">
        <v>0</v>
      </c>
      <c r="N24" s="51">
        <v>0</v>
      </c>
      <c r="O24" s="50">
        <v>68856</v>
      </c>
      <c r="P24" s="51">
        <v>80332</v>
      </c>
      <c r="Q24" s="116"/>
      <c r="R24" s="10"/>
      <c r="S24" s="41"/>
      <c r="T24" s="41"/>
      <c r="U24" s="41"/>
      <c r="V24" s="41"/>
      <c r="W24" s="41"/>
      <c r="X24" s="41"/>
      <c r="Y24" s="41"/>
      <c r="Z24" s="41"/>
      <c r="AA24" s="41"/>
      <c r="AB24" s="41"/>
    </row>
    <row r="25" spans="2:28" s="8" customFormat="1" ht="12" x14ac:dyDescent="0.3">
      <c r="B25" s="8" t="s">
        <v>143</v>
      </c>
      <c r="C25" s="109" t="s">
        <v>146</v>
      </c>
      <c r="D25" s="9"/>
      <c r="E25" s="15">
        <v>3</v>
      </c>
      <c r="F25" s="22">
        <v>2</v>
      </c>
      <c r="G25" s="45">
        <v>8339</v>
      </c>
      <c r="H25" s="50">
        <v>8606</v>
      </c>
      <c r="I25" s="51">
        <v>10040</v>
      </c>
      <c r="J25" s="50">
        <v>17486</v>
      </c>
      <c r="K25" s="51">
        <v>20400</v>
      </c>
      <c r="L25" s="50">
        <v>0</v>
      </c>
      <c r="M25" s="52">
        <v>0</v>
      </c>
      <c r="N25" s="51">
        <v>0</v>
      </c>
      <c r="O25" s="50">
        <v>29827</v>
      </c>
      <c r="P25" s="51">
        <v>34798</v>
      </c>
      <c r="Q25" s="116"/>
      <c r="R25" s="10"/>
      <c r="S25" s="41"/>
      <c r="T25" s="41"/>
      <c r="U25" s="41"/>
      <c r="V25" s="41"/>
      <c r="W25" s="41"/>
      <c r="X25" s="41"/>
      <c r="Y25" s="41"/>
      <c r="Z25" s="41"/>
      <c r="AA25" s="41"/>
      <c r="AB25" s="41"/>
    </row>
    <row r="26" spans="2:28" s="8" customFormat="1" ht="12" x14ac:dyDescent="0.3">
      <c r="B26" s="8" t="s">
        <v>143</v>
      </c>
      <c r="C26" s="109" t="s">
        <v>114</v>
      </c>
      <c r="D26" s="9"/>
      <c r="E26" s="15">
        <v>4</v>
      </c>
      <c r="F26" s="22">
        <v>2</v>
      </c>
      <c r="G26" s="45">
        <v>12974</v>
      </c>
      <c r="H26" s="50">
        <v>13318</v>
      </c>
      <c r="I26" s="51">
        <v>15539</v>
      </c>
      <c r="J26" s="50">
        <v>25100</v>
      </c>
      <c r="K26" s="51">
        <v>29283</v>
      </c>
      <c r="L26" s="50">
        <v>0</v>
      </c>
      <c r="M26" s="52">
        <v>0</v>
      </c>
      <c r="N26" s="51">
        <v>0</v>
      </c>
      <c r="O26" s="50">
        <v>42259</v>
      </c>
      <c r="P26" s="51">
        <v>49301</v>
      </c>
      <c r="Q26" s="116"/>
      <c r="R26" s="10"/>
      <c r="S26" s="41"/>
      <c r="T26" s="41"/>
      <c r="U26" s="41"/>
      <c r="V26" s="41"/>
      <c r="W26" s="41"/>
      <c r="X26" s="41"/>
      <c r="Y26" s="41"/>
      <c r="Z26" s="41"/>
      <c r="AA26" s="41"/>
      <c r="AB26" s="41"/>
    </row>
    <row r="27" spans="2:28" s="8" customFormat="1" ht="12" x14ac:dyDescent="0.3">
      <c r="B27" s="8" t="s">
        <v>143</v>
      </c>
      <c r="C27" s="109" t="s">
        <v>147</v>
      </c>
      <c r="D27" s="9"/>
      <c r="E27" s="15">
        <v>5</v>
      </c>
      <c r="F27" s="22">
        <v>1</v>
      </c>
      <c r="G27" s="45">
        <v>9908</v>
      </c>
      <c r="H27" s="50">
        <v>10170</v>
      </c>
      <c r="I27" s="51">
        <v>12146</v>
      </c>
      <c r="J27" s="50">
        <v>17010</v>
      </c>
      <c r="K27" s="51">
        <v>19091</v>
      </c>
      <c r="L27" s="50">
        <v>21125</v>
      </c>
      <c r="M27" s="52">
        <v>23714</v>
      </c>
      <c r="N27" s="51">
        <v>0</v>
      </c>
      <c r="O27" s="50">
        <v>28235</v>
      </c>
      <c r="P27" s="51">
        <v>30974</v>
      </c>
      <c r="Q27" s="116"/>
      <c r="R27" s="10"/>
      <c r="S27" s="41"/>
      <c r="T27" s="41"/>
      <c r="U27" s="41"/>
      <c r="V27" s="41"/>
      <c r="W27" s="41"/>
      <c r="X27" s="41"/>
      <c r="Y27" s="41"/>
      <c r="Z27" s="41"/>
      <c r="AA27" s="41"/>
      <c r="AB27" s="41"/>
    </row>
    <row r="28" spans="2:28" s="8" customFormat="1" ht="12" x14ac:dyDescent="0.3">
      <c r="B28" s="8" t="s">
        <v>143</v>
      </c>
      <c r="C28" s="109" t="s">
        <v>151</v>
      </c>
      <c r="D28" s="9"/>
      <c r="E28" s="15">
        <v>6</v>
      </c>
      <c r="F28" s="22">
        <v>2</v>
      </c>
      <c r="G28" s="45">
        <v>5240</v>
      </c>
      <c r="H28" s="50">
        <v>5414</v>
      </c>
      <c r="I28" s="51">
        <v>6374</v>
      </c>
      <c r="J28" s="50">
        <v>9647</v>
      </c>
      <c r="K28" s="51">
        <v>10657</v>
      </c>
      <c r="L28" s="50">
        <v>12398</v>
      </c>
      <c r="M28" s="52">
        <v>13645</v>
      </c>
      <c r="N28" s="53">
        <v>1050</v>
      </c>
      <c r="O28" s="50">
        <v>17330</v>
      </c>
      <c r="P28" s="51">
        <v>18647</v>
      </c>
      <c r="Q28" s="116"/>
      <c r="R28" s="10"/>
      <c r="S28" s="41"/>
      <c r="T28" s="41"/>
      <c r="U28" s="41"/>
      <c r="V28" s="41"/>
      <c r="W28" s="41"/>
      <c r="X28" s="41"/>
      <c r="Y28" s="41"/>
      <c r="Z28" s="41"/>
      <c r="AA28" s="41"/>
      <c r="AB28" s="41"/>
    </row>
    <row r="29" spans="2:28" s="8" customFormat="1" ht="12" x14ac:dyDescent="0.3">
      <c r="B29" s="8" t="s">
        <v>143</v>
      </c>
      <c r="C29" s="109" t="s">
        <v>152</v>
      </c>
      <c r="D29" s="9"/>
      <c r="E29" s="15">
        <v>7</v>
      </c>
      <c r="F29" s="22">
        <v>3</v>
      </c>
      <c r="G29" s="45">
        <v>4241</v>
      </c>
      <c r="H29" s="50">
        <v>4393</v>
      </c>
      <c r="I29" s="51">
        <v>5035</v>
      </c>
      <c r="J29" s="50">
        <v>8221</v>
      </c>
      <c r="K29" s="51">
        <v>8897</v>
      </c>
      <c r="L29" s="50">
        <v>10816</v>
      </c>
      <c r="M29" s="52">
        <v>11647</v>
      </c>
      <c r="N29" s="53">
        <v>699</v>
      </c>
      <c r="O29" s="50">
        <v>15401</v>
      </c>
      <c r="P29" s="51">
        <v>16278</v>
      </c>
      <c r="Q29" s="116"/>
      <c r="R29" s="10"/>
      <c r="S29" s="41"/>
      <c r="T29" s="41"/>
      <c r="U29" s="41"/>
      <c r="V29" s="41"/>
      <c r="W29" s="41"/>
      <c r="X29" s="41"/>
      <c r="Y29" s="41"/>
      <c r="Z29" s="41"/>
      <c r="AA29" s="41"/>
      <c r="AB29" s="41"/>
    </row>
    <row r="30" spans="2:28" s="8" customFormat="1" ht="12" x14ac:dyDescent="0.3">
      <c r="B30" s="8" t="s">
        <v>143</v>
      </c>
      <c r="C30" s="109" t="s">
        <v>138</v>
      </c>
      <c r="D30" s="9"/>
      <c r="E30" s="15">
        <v>8</v>
      </c>
      <c r="F30" s="22">
        <v>2</v>
      </c>
      <c r="G30" s="45">
        <v>6035</v>
      </c>
      <c r="H30" s="50">
        <v>6161</v>
      </c>
      <c r="I30" s="51">
        <v>7122</v>
      </c>
      <c r="J30" s="50">
        <v>10409</v>
      </c>
      <c r="K30" s="51">
        <v>11421</v>
      </c>
      <c r="L30" s="50">
        <v>13511</v>
      </c>
      <c r="M30" s="52">
        <v>14758</v>
      </c>
      <c r="N30" s="53">
        <v>1050</v>
      </c>
      <c r="O30" s="50">
        <v>18474</v>
      </c>
      <c r="P30" s="51">
        <v>19791</v>
      </c>
      <c r="Q30" s="116"/>
      <c r="R30" s="10"/>
      <c r="S30" s="41"/>
      <c r="T30" s="41"/>
      <c r="U30" s="41"/>
      <c r="V30" s="41"/>
      <c r="W30" s="41"/>
      <c r="X30" s="41"/>
      <c r="Y30" s="41"/>
      <c r="Z30" s="41"/>
      <c r="AA30" s="41"/>
      <c r="AB30" s="41"/>
    </row>
    <row r="31" spans="2:28" s="8" customFormat="1" ht="12" x14ac:dyDescent="0.3">
      <c r="B31" s="8" t="s">
        <v>143</v>
      </c>
      <c r="C31" s="109" t="s">
        <v>137</v>
      </c>
      <c r="D31" s="9"/>
      <c r="E31" s="15">
        <v>9</v>
      </c>
      <c r="F31" s="22">
        <v>3</v>
      </c>
      <c r="G31" s="45">
        <v>4631</v>
      </c>
      <c r="H31" s="50">
        <v>5525</v>
      </c>
      <c r="I31" s="51">
        <v>6244</v>
      </c>
      <c r="J31" s="50">
        <v>9789</v>
      </c>
      <c r="K31" s="51">
        <v>10546</v>
      </c>
      <c r="L31" s="50">
        <v>12547</v>
      </c>
      <c r="M31" s="52">
        <v>13466</v>
      </c>
      <c r="N31" s="53">
        <v>773</v>
      </c>
      <c r="O31" s="50">
        <v>19243</v>
      </c>
      <c r="P31" s="51">
        <v>20305</v>
      </c>
      <c r="Q31" s="116"/>
      <c r="R31" s="10"/>
      <c r="S31" s="41"/>
      <c r="T31" s="41"/>
      <c r="U31" s="41"/>
      <c r="V31" s="41"/>
      <c r="W31" s="41"/>
      <c r="X31" s="41"/>
      <c r="Y31" s="41"/>
      <c r="Z31" s="41"/>
      <c r="AA31" s="41"/>
      <c r="AB31" s="41"/>
    </row>
    <row r="32" spans="2:28" s="8" customFormat="1" ht="12" x14ac:dyDescent="0.3">
      <c r="B32" s="8" t="s">
        <v>143</v>
      </c>
      <c r="C32" s="109" t="s">
        <v>209</v>
      </c>
      <c r="D32" s="9"/>
      <c r="E32" s="15">
        <v>10</v>
      </c>
      <c r="F32" s="22">
        <v>4</v>
      </c>
      <c r="G32" s="45">
        <v>5714</v>
      </c>
      <c r="H32" s="50">
        <v>5896</v>
      </c>
      <c r="I32" s="51">
        <v>6444</v>
      </c>
      <c r="J32" s="50">
        <v>9835</v>
      </c>
      <c r="K32" s="54">
        <v>10413</v>
      </c>
      <c r="L32" s="50">
        <v>12438</v>
      </c>
      <c r="M32" s="52">
        <v>13134</v>
      </c>
      <c r="N32" s="53">
        <v>586</v>
      </c>
      <c r="O32" s="50">
        <v>18487</v>
      </c>
      <c r="P32" s="51">
        <v>19286</v>
      </c>
      <c r="Q32" s="116"/>
      <c r="R32" s="10"/>
      <c r="S32" s="41"/>
      <c r="T32" s="41"/>
      <c r="U32" s="41"/>
      <c r="V32" s="41"/>
      <c r="W32" s="41"/>
      <c r="X32" s="41"/>
      <c r="Y32" s="41"/>
      <c r="Z32" s="41"/>
      <c r="AA32" s="41"/>
      <c r="AB32" s="41"/>
    </row>
    <row r="33" spans="2:28" s="8" customFormat="1" ht="12" x14ac:dyDescent="0.3">
      <c r="B33" s="8" t="s">
        <v>143</v>
      </c>
      <c r="C33" s="111" t="s">
        <v>210</v>
      </c>
      <c r="D33" s="24"/>
      <c r="E33" s="24">
        <v>11</v>
      </c>
      <c r="F33" s="26">
        <v>5</v>
      </c>
      <c r="G33" s="46">
        <v>4589</v>
      </c>
      <c r="H33" s="55">
        <v>4736</v>
      </c>
      <c r="I33" s="56">
        <v>5170</v>
      </c>
      <c r="J33" s="55">
        <v>8415</v>
      </c>
      <c r="K33" s="57">
        <v>8872</v>
      </c>
      <c r="L33" s="55">
        <v>10740</v>
      </c>
      <c r="M33" s="58">
        <v>11291</v>
      </c>
      <c r="N33" s="59">
        <v>463</v>
      </c>
      <c r="O33" s="55">
        <v>16357</v>
      </c>
      <c r="P33" s="56">
        <v>16987</v>
      </c>
      <c r="Q33" s="117"/>
      <c r="R33" s="10"/>
      <c r="S33" s="41"/>
      <c r="T33" s="41"/>
      <c r="U33" s="41"/>
      <c r="V33" s="41"/>
      <c r="W33" s="41"/>
      <c r="X33" s="41"/>
      <c r="Y33" s="41"/>
      <c r="Z33" s="41"/>
      <c r="AA33" s="41"/>
      <c r="AB33" s="41"/>
    </row>
    <row r="34" spans="2:28" s="8" customFormat="1" ht="12" x14ac:dyDescent="0.3">
      <c r="C34" s="12"/>
      <c r="D34" s="15"/>
      <c r="E34" s="15"/>
      <c r="F34" s="9"/>
      <c r="G34" s="52"/>
      <c r="H34" s="52"/>
      <c r="I34" s="52"/>
      <c r="J34" s="52"/>
      <c r="K34" s="77"/>
      <c r="L34" s="52"/>
      <c r="M34" s="52"/>
      <c r="N34" s="78"/>
      <c r="O34" s="52"/>
      <c r="P34" s="52"/>
      <c r="Q34" s="79"/>
      <c r="R34" s="10"/>
      <c r="S34" s="41"/>
      <c r="T34" s="41"/>
      <c r="U34" s="41"/>
      <c r="V34" s="41"/>
      <c r="W34" s="41"/>
      <c r="X34" s="41"/>
      <c r="Y34" s="41"/>
      <c r="Z34" s="41"/>
      <c r="AA34" s="41"/>
      <c r="AB34" s="41"/>
    </row>
    <row r="35" spans="2:28" s="8" customFormat="1" ht="12" x14ac:dyDescent="0.3">
      <c r="C35" s="12"/>
      <c r="D35" s="15"/>
      <c r="E35" s="15"/>
      <c r="F35" s="9"/>
      <c r="G35" s="95" t="s">
        <v>208</v>
      </c>
      <c r="H35" s="95"/>
      <c r="I35" s="95"/>
      <c r="J35" s="95"/>
      <c r="K35" s="95"/>
      <c r="L35" s="95"/>
      <c r="M35" s="95"/>
      <c r="N35" s="95"/>
      <c r="O35" s="95"/>
      <c r="P35" s="95"/>
      <c r="Q35" s="79"/>
      <c r="R35" s="10"/>
      <c r="S35" s="41"/>
      <c r="T35" s="41"/>
      <c r="U35" s="41"/>
      <c r="V35" s="41"/>
      <c r="W35" s="41"/>
      <c r="X35" s="41"/>
      <c r="Y35" s="41"/>
      <c r="Z35" s="41"/>
      <c r="AA35" s="41"/>
      <c r="AB35" s="41"/>
    </row>
    <row r="36" spans="2:28" s="8" customFormat="1" ht="12.65" customHeight="1" x14ac:dyDescent="0.3">
      <c r="C36" s="80" t="s">
        <v>101</v>
      </c>
      <c r="D36" s="81"/>
      <c r="E36" s="81"/>
      <c r="F36" s="113" t="s">
        <v>123</v>
      </c>
      <c r="G36" s="82" t="s">
        <v>121</v>
      </c>
      <c r="H36" s="96" t="s">
        <v>150</v>
      </c>
      <c r="I36" s="96" t="s">
        <v>150</v>
      </c>
      <c r="J36" s="96" t="s">
        <v>0</v>
      </c>
      <c r="K36" s="96" t="s">
        <v>0</v>
      </c>
      <c r="L36" s="96" t="s">
        <v>1</v>
      </c>
      <c r="M36" s="96" t="s">
        <v>1</v>
      </c>
      <c r="N36" s="96" t="s">
        <v>1</v>
      </c>
      <c r="O36" s="96" t="s">
        <v>122</v>
      </c>
      <c r="P36" s="97"/>
      <c r="Q36" s="79"/>
      <c r="R36" s="10"/>
      <c r="S36" s="41"/>
      <c r="T36" s="41"/>
      <c r="U36" s="41"/>
      <c r="V36" s="41"/>
      <c r="W36" s="41"/>
      <c r="X36" s="41"/>
      <c r="Y36" s="41"/>
      <c r="Z36" s="41"/>
      <c r="AA36" s="41"/>
      <c r="AB36" s="41"/>
    </row>
    <row r="37" spans="2:28" s="8" customFormat="1" ht="12" x14ac:dyDescent="0.3">
      <c r="C37" s="83"/>
      <c r="D37" s="34"/>
      <c r="E37" s="34"/>
      <c r="F37" s="114"/>
      <c r="G37" s="27" t="s">
        <v>3</v>
      </c>
      <c r="H37" s="27" t="s">
        <v>3</v>
      </c>
      <c r="I37" s="27" t="s">
        <v>4</v>
      </c>
      <c r="J37" s="27" t="s">
        <v>3</v>
      </c>
      <c r="K37" s="27" t="s">
        <v>4</v>
      </c>
      <c r="L37" s="27" t="s">
        <v>3</v>
      </c>
      <c r="M37" s="27" t="s">
        <v>4</v>
      </c>
      <c r="N37" s="27" t="s">
        <v>5</v>
      </c>
      <c r="O37" s="27" t="s">
        <v>3</v>
      </c>
      <c r="P37" s="84" t="s">
        <v>4</v>
      </c>
      <c r="Q37" s="79"/>
      <c r="R37" s="10"/>
      <c r="S37" s="41"/>
      <c r="T37" s="41"/>
      <c r="U37" s="41"/>
      <c r="V37" s="41"/>
      <c r="W37" s="41"/>
      <c r="X37" s="41"/>
      <c r="Y37" s="41"/>
      <c r="Z37" s="41"/>
      <c r="AA37" s="41"/>
      <c r="AB37" s="41"/>
    </row>
    <row r="38" spans="2:28" s="8" customFormat="1" ht="12" x14ac:dyDescent="0.3">
      <c r="B38" s="8" t="s">
        <v>205</v>
      </c>
      <c r="C38" s="85" t="s">
        <v>158</v>
      </c>
      <c r="D38" s="15"/>
      <c r="E38" s="15">
        <v>1</v>
      </c>
      <c r="F38" s="22">
        <v>6</v>
      </c>
      <c r="G38" s="44">
        <v>3510</v>
      </c>
      <c r="H38" s="44">
        <v>3646</v>
      </c>
      <c r="I38" s="44">
        <v>4046</v>
      </c>
      <c r="J38" s="44">
        <v>7031</v>
      </c>
      <c r="K38" s="44">
        <v>7452</v>
      </c>
      <c r="L38" s="44">
        <v>9171</v>
      </c>
      <c r="M38" s="44">
        <v>9677</v>
      </c>
      <c r="N38" s="44">
        <v>0</v>
      </c>
      <c r="O38" s="44">
        <v>14339</v>
      </c>
      <c r="P38" s="86">
        <v>14919</v>
      </c>
      <c r="Q38" s="79"/>
      <c r="T38" s="41"/>
      <c r="U38" s="41"/>
      <c r="V38" s="41"/>
      <c r="W38" s="41"/>
      <c r="X38" s="41"/>
      <c r="Y38" s="41"/>
      <c r="Z38" s="41"/>
      <c r="AA38" s="41"/>
      <c r="AB38" s="41"/>
    </row>
    <row r="39" spans="2:28" s="8" customFormat="1" ht="12" x14ac:dyDescent="0.3">
      <c r="B39" s="8" t="s">
        <v>205</v>
      </c>
      <c r="C39" s="85" t="s">
        <v>159</v>
      </c>
      <c r="D39" s="15"/>
      <c r="E39" s="15">
        <v>2</v>
      </c>
      <c r="F39" s="22">
        <v>7</v>
      </c>
      <c r="G39" s="44">
        <v>2640</v>
      </c>
      <c r="H39" s="44">
        <v>2768</v>
      </c>
      <c r="I39" s="44">
        <v>3140</v>
      </c>
      <c r="J39" s="44">
        <v>5916</v>
      </c>
      <c r="K39" s="44">
        <v>6308</v>
      </c>
      <c r="L39" s="44">
        <v>7907</v>
      </c>
      <c r="M39" s="44">
        <v>8377</v>
      </c>
      <c r="N39" s="44">
        <v>0</v>
      </c>
      <c r="O39" s="44">
        <v>12715</v>
      </c>
      <c r="P39" s="86">
        <v>13254</v>
      </c>
      <c r="Q39" s="79"/>
      <c r="T39" s="41"/>
      <c r="U39" s="41"/>
      <c r="V39" s="41"/>
      <c r="W39" s="41"/>
      <c r="X39" s="41"/>
      <c r="Y39" s="41"/>
      <c r="Z39" s="41"/>
      <c r="AA39" s="41"/>
      <c r="AB39" s="41"/>
    </row>
    <row r="40" spans="2:28" s="8" customFormat="1" ht="12" x14ac:dyDescent="0.3">
      <c r="B40" s="8" t="s">
        <v>205</v>
      </c>
      <c r="C40" s="85" t="s">
        <v>160</v>
      </c>
      <c r="D40" s="15"/>
      <c r="E40" s="15">
        <v>3</v>
      </c>
      <c r="F40" s="22">
        <v>8</v>
      </c>
      <c r="G40" s="44">
        <v>1933</v>
      </c>
      <c r="H40" s="44">
        <v>2051</v>
      </c>
      <c r="I40" s="44">
        <v>2401</v>
      </c>
      <c r="J40" s="44">
        <v>5007</v>
      </c>
      <c r="K40" s="44">
        <v>5374</v>
      </c>
      <c r="L40" s="44">
        <v>6876</v>
      </c>
      <c r="M40" s="44">
        <v>7318</v>
      </c>
      <c r="N40" s="44">
        <v>0</v>
      </c>
      <c r="O40" s="44">
        <v>11389</v>
      </c>
      <c r="P40" s="86">
        <v>11895</v>
      </c>
      <c r="Q40" s="79"/>
      <c r="T40" s="41"/>
      <c r="U40" s="41"/>
      <c r="V40" s="41"/>
      <c r="W40" s="41"/>
      <c r="X40" s="41"/>
      <c r="Y40" s="41"/>
      <c r="Z40" s="41"/>
      <c r="AA40" s="41"/>
      <c r="AB40" s="41"/>
    </row>
    <row r="41" spans="2:28" s="8" customFormat="1" ht="12" x14ac:dyDescent="0.3">
      <c r="B41" s="8" t="s">
        <v>205</v>
      </c>
      <c r="C41" s="85" t="s">
        <v>161</v>
      </c>
      <c r="D41" s="15"/>
      <c r="E41" s="15">
        <v>4</v>
      </c>
      <c r="F41" s="22">
        <v>9</v>
      </c>
      <c r="G41" s="44">
        <v>1349</v>
      </c>
      <c r="H41" s="44">
        <v>1462</v>
      </c>
      <c r="I41" s="44">
        <v>1791</v>
      </c>
      <c r="J41" s="44">
        <v>4258</v>
      </c>
      <c r="K41" s="44">
        <v>4607</v>
      </c>
      <c r="L41" s="44">
        <v>6026</v>
      </c>
      <c r="M41" s="44">
        <v>6445</v>
      </c>
      <c r="N41" s="44">
        <v>0</v>
      </c>
      <c r="O41" s="44">
        <v>10297</v>
      </c>
      <c r="P41" s="86">
        <v>10775</v>
      </c>
      <c r="Q41" s="79"/>
      <c r="T41" s="41"/>
      <c r="U41" s="41"/>
      <c r="V41" s="41"/>
      <c r="W41" s="41"/>
      <c r="X41" s="41"/>
      <c r="Y41" s="41"/>
      <c r="Z41" s="41"/>
      <c r="AA41" s="41"/>
      <c r="AB41" s="41"/>
    </row>
    <row r="42" spans="2:28" s="8" customFormat="1" ht="12" x14ac:dyDescent="0.3">
      <c r="B42" s="8" t="s">
        <v>205</v>
      </c>
      <c r="C42" s="85" t="s">
        <v>162</v>
      </c>
      <c r="D42" s="15"/>
      <c r="E42" s="15">
        <v>5</v>
      </c>
      <c r="F42" s="22">
        <v>10</v>
      </c>
      <c r="G42" s="44">
        <v>863</v>
      </c>
      <c r="H42" s="44">
        <v>971</v>
      </c>
      <c r="I42" s="44">
        <v>1286</v>
      </c>
      <c r="J42" s="44">
        <v>3636</v>
      </c>
      <c r="K42" s="44">
        <v>3967</v>
      </c>
      <c r="L42" s="44">
        <v>5320</v>
      </c>
      <c r="M42" s="44">
        <v>5719</v>
      </c>
      <c r="N42" s="44">
        <v>0</v>
      </c>
      <c r="O42" s="44">
        <v>9390</v>
      </c>
      <c r="P42" s="86">
        <v>9846</v>
      </c>
      <c r="Q42" s="79"/>
      <c r="T42" s="41"/>
      <c r="U42" s="41"/>
      <c r="V42" s="41"/>
      <c r="W42" s="41"/>
      <c r="X42" s="41"/>
      <c r="Y42" s="41"/>
      <c r="Z42" s="41"/>
      <c r="AA42" s="41"/>
      <c r="AB42" s="41"/>
    </row>
    <row r="43" spans="2:28" s="8" customFormat="1" ht="12" x14ac:dyDescent="0.3">
      <c r="B43" s="8" t="s">
        <v>205</v>
      </c>
      <c r="C43" s="85" t="s">
        <v>163</v>
      </c>
      <c r="D43" s="15"/>
      <c r="E43" s="15">
        <v>6</v>
      </c>
      <c r="F43" s="22">
        <v>11</v>
      </c>
      <c r="G43" s="44">
        <v>457</v>
      </c>
      <c r="H43" s="44">
        <v>559</v>
      </c>
      <c r="I43" s="44">
        <v>861</v>
      </c>
      <c r="J43" s="44">
        <v>3114</v>
      </c>
      <c r="K43" s="44">
        <v>3432</v>
      </c>
      <c r="L43" s="44">
        <v>4728</v>
      </c>
      <c r="M43" s="44">
        <v>5110</v>
      </c>
      <c r="N43" s="44">
        <v>0</v>
      </c>
      <c r="O43" s="44">
        <v>8629</v>
      </c>
      <c r="P43" s="86">
        <v>9066</v>
      </c>
      <c r="Q43" s="79"/>
      <c r="T43" s="41"/>
      <c r="U43" s="41"/>
      <c r="V43" s="41"/>
      <c r="W43" s="41"/>
      <c r="X43" s="41"/>
      <c r="Y43" s="41"/>
      <c r="Z43" s="41"/>
      <c r="AA43" s="41"/>
      <c r="AB43" s="41"/>
    </row>
    <row r="44" spans="2:28" s="8" customFormat="1" ht="12" x14ac:dyDescent="0.3">
      <c r="B44" s="8" t="s">
        <v>205</v>
      </c>
      <c r="C44" s="85" t="s">
        <v>164</v>
      </c>
      <c r="D44" s="15"/>
      <c r="E44" s="15">
        <v>7</v>
      </c>
      <c r="F44" s="22">
        <v>12</v>
      </c>
      <c r="G44" s="44">
        <v>113</v>
      </c>
      <c r="H44" s="44">
        <v>212</v>
      </c>
      <c r="I44" s="44">
        <v>503</v>
      </c>
      <c r="J44" s="44">
        <v>2673</v>
      </c>
      <c r="K44" s="44">
        <v>2980</v>
      </c>
      <c r="L44" s="44">
        <v>4229</v>
      </c>
      <c r="M44" s="44">
        <v>4597</v>
      </c>
      <c r="N44" s="44">
        <v>0</v>
      </c>
      <c r="O44" s="44">
        <v>7986</v>
      </c>
      <c r="P44" s="86">
        <v>8408</v>
      </c>
      <c r="Q44" s="79"/>
      <c r="T44" s="41"/>
      <c r="U44" s="41"/>
      <c r="V44" s="41"/>
      <c r="W44" s="41"/>
      <c r="X44" s="41"/>
      <c r="Y44" s="41"/>
      <c r="Z44" s="41"/>
      <c r="AA44" s="41"/>
      <c r="AB44" s="41"/>
    </row>
    <row r="45" spans="2:28" s="8" customFormat="1" ht="12" x14ac:dyDescent="0.3">
      <c r="B45" s="8" t="s">
        <v>205</v>
      </c>
      <c r="C45" s="85" t="s">
        <v>165</v>
      </c>
      <c r="D45" s="15"/>
      <c r="E45" s="15">
        <v>8</v>
      </c>
      <c r="F45" s="22">
        <v>13</v>
      </c>
      <c r="G45" s="44">
        <v>0</v>
      </c>
      <c r="H45" s="44">
        <v>0</v>
      </c>
      <c r="I45" s="44">
        <v>199</v>
      </c>
      <c r="J45" s="44">
        <v>2298</v>
      </c>
      <c r="K45" s="44">
        <v>2594</v>
      </c>
      <c r="L45" s="44">
        <v>3804</v>
      </c>
      <c r="M45" s="44">
        <v>4161</v>
      </c>
      <c r="N45" s="44">
        <v>0</v>
      </c>
      <c r="O45" s="44">
        <v>7440</v>
      </c>
      <c r="P45" s="86">
        <v>7847</v>
      </c>
      <c r="Q45" s="79"/>
      <c r="T45" s="41"/>
      <c r="U45" s="41"/>
      <c r="V45" s="41"/>
      <c r="W45" s="41"/>
      <c r="X45" s="41"/>
      <c r="Y45" s="41"/>
      <c r="Z45" s="41"/>
      <c r="AA45" s="41"/>
      <c r="AB45" s="41"/>
    </row>
    <row r="46" spans="2:28" s="8" customFormat="1" ht="12" x14ac:dyDescent="0.3">
      <c r="B46" s="8" t="s">
        <v>205</v>
      </c>
      <c r="C46" s="85" t="s">
        <v>166</v>
      </c>
      <c r="D46" s="15"/>
      <c r="E46" s="15">
        <v>9</v>
      </c>
      <c r="F46" s="22">
        <v>14</v>
      </c>
      <c r="G46" s="44">
        <v>0</v>
      </c>
      <c r="H46" s="44">
        <v>0</v>
      </c>
      <c r="I46" s="44">
        <v>0</v>
      </c>
      <c r="J46" s="44">
        <v>1979</v>
      </c>
      <c r="K46" s="44">
        <v>2266</v>
      </c>
      <c r="L46" s="44">
        <v>3440</v>
      </c>
      <c r="M46" s="44">
        <v>3787</v>
      </c>
      <c r="N46" s="44">
        <v>0</v>
      </c>
      <c r="O46" s="44">
        <v>6973</v>
      </c>
      <c r="P46" s="86">
        <v>7369</v>
      </c>
      <c r="Q46" s="79"/>
      <c r="T46" s="41"/>
      <c r="U46" s="41"/>
      <c r="V46" s="41"/>
      <c r="W46" s="41"/>
      <c r="X46" s="41"/>
      <c r="Y46" s="41"/>
      <c r="Z46" s="41"/>
      <c r="AA46" s="41"/>
      <c r="AB46" s="41"/>
    </row>
    <row r="47" spans="2:28" s="8" customFormat="1" ht="12" x14ac:dyDescent="0.3">
      <c r="B47" s="8" t="s">
        <v>205</v>
      </c>
      <c r="C47" s="85" t="s">
        <v>167</v>
      </c>
      <c r="D47" s="15"/>
      <c r="E47" s="15">
        <v>10</v>
      </c>
      <c r="F47" s="22">
        <v>15</v>
      </c>
      <c r="G47" s="44">
        <v>0</v>
      </c>
      <c r="H47" s="44">
        <v>0</v>
      </c>
      <c r="I47" s="44">
        <v>0</v>
      </c>
      <c r="J47" s="44">
        <v>1703</v>
      </c>
      <c r="K47" s="44">
        <v>1984</v>
      </c>
      <c r="L47" s="44">
        <v>3128</v>
      </c>
      <c r="M47" s="44">
        <v>3466</v>
      </c>
      <c r="N47" s="44">
        <v>0</v>
      </c>
      <c r="O47" s="44">
        <v>6572</v>
      </c>
      <c r="P47" s="86">
        <v>6957</v>
      </c>
      <c r="Q47" s="79"/>
      <c r="T47" s="41"/>
      <c r="U47" s="41"/>
      <c r="V47" s="41"/>
      <c r="W47" s="41"/>
      <c r="X47" s="41"/>
      <c r="Y47" s="41"/>
      <c r="Z47" s="41"/>
      <c r="AA47" s="41"/>
      <c r="AB47" s="41"/>
    </row>
    <row r="48" spans="2:28" s="8" customFormat="1" ht="12" x14ac:dyDescent="0.3">
      <c r="B48" s="8" t="s">
        <v>205</v>
      </c>
      <c r="C48" s="85" t="s">
        <v>168</v>
      </c>
      <c r="D48" s="15"/>
      <c r="E48" s="15">
        <v>11</v>
      </c>
      <c r="F48" s="22">
        <v>16</v>
      </c>
      <c r="G48" s="44">
        <v>0</v>
      </c>
      <c r="H48" s="44">
        <v>0</v>
      </c>
      <c r="I48" s="44">
        <v>0</v>
      </c>
      <c r="J48" s="44">
        <v>1466</v>
      </c>
      <c r="K48" s="44">
        <v>1739</v>
      </c>
      <c r="L48" s="44">
        <v>2859</v>
      </c>
      <c r="M48" s="44">
        <v>3188</v>
      </c>
      <c r="N48" s="44">
        <v>0</v>
      </c>
      <c r="O48" s="44">
        <v>6225</v>
      </c>
      <c r="P48" s="86">
        <v>6602</v>
      </c>
      <c r="Q48" s="79"/>
      <c r="T48" s="41"/>
      <c r="U48" s="41"/>
      <c r="V48" s="41"/>
      <c r="W48" s="41"/>
      <c r="X48" s="41"/>
      <c r="Y48" s="41"/>
      <c r="Z48" s="41"/>
      <c r="AA48" s="41"/>
      <c r="AB48" s="41"/>
    </row>
    <row r="49" spans="2:28" s="8" customFormat="1" ht="12" x14ac:dyDescent="0.3">
      <c r="B49" s="8" t="s">
        <v>205</v>
      </c>
      <c r="C49" s="85" t="s">
        <v>169</v>
      </c>
      <c r="D49" s="15"/>
      <c r="E49" s="15">
        <v>12</v>
      </c>
      <c r="F49" s="22">
        <v>17</v>
      </c>
      <c r="G49" s="44">
        <v>0</v>
      </c>
      <c r="H49" s="44">
        <v>0</v>
      </c>
      <c r="I49" s="44">
        <v>0</v>
      </c>
      <c r="J49" s="44">
        <v>1258</v>
      </c>
      <c r="K49" s="44">
        <v>1529</v>
      </c>
      <c r="L49" s="44">
        <v>2625</v>
      </c>
      <c r="M49" s="44">
        <v>2949</v>
      </c>
      <c r="N49" s="44">
        <v>0</v>
      </c>
      <c r="O49" s="44">
        <v>5924</v>
      </c>
      <c r="P49" s="86">
        <v>6294</v>
      </c>
      <c r="Q49" s="79"/>
      <c r="T49" s="41"/>
      <c r="U49" s="41"/>
      <c r="V49" s="41"/>
      <c r="W49" s="41"/>
      <c r="X49" s="41"/>
      <c r="Y49" s="41"/>
      <c r="Z49" s="41"/>
      <c r="AA49" s="41"/>
      <c r="AB49" s="41"/>
    </row>
    <row r="50" spans="2:28" s="8" customFormat="1" ht="12" x14ac:dyDescent="0.3">
      <c r="B50" s="8" t="s">
        <v>205</v>
      </c>
      <c r="C50" s="85" t="s">
        <v>170</v>
      </c>
      <c r="D50" s="15"/>
      <c r="E50" s="15">
        <v>13</v>
      </c>
      <c r="F50" s="22">
        <v>18</v>
      </c>
      <c r="G50" s="44">
        <v>0</v>
      </c>
      <c r="H50" s="44">
        <v>0</v>
      </c>
      <c r="I50" s="44">
        <v>0</v>
      </c>
      <c r="J50" s="44">
        <v>1080</v>
      </c>
      <c r="K50" s="44">
        <v>1344</v>
      </c>
      <c r="L50" s="44">
        <v>2422</v>
      </c>
      <c r="M50" s="44">
        <v>2739</v>
      </c>
      <c r="N50" s="44">
        <v>0</v>
      </c>
      <c r="O50" s="44">
        <v>5663</v>
      </c>
      <c r="P50" s="86">
        <v>6026</v>
      </c>
      <c r="Q50" s="79"/>
      <c r="T50" s="41"/>
      <c r="U50" s="41"/>
      <c r="V50" s="41"/>
      <c r="W50" s="41"/>
      <c r="X50" s="41"/>
      <c r="Y50" s="41"/>
      <c r="Z50" s="41"/>
      <c r="AA50" s="41"/>
      <c r="AB50" s="41"/>
    </row>
    <row r="51" spans="2:28" s="8" customFormat="1" ht="12" x14ac:dyDescent="0.3">
      <c r="B51" s="8" t="s">
        <v>205</v>
      </c>
      <c r="C51" s="85" t="s">
        <v>171</v>
      </c>
      <c r="D51" s="15"/>
      <c r="E51" s="15">
        <v>14</v>
      </c>
      <c r="F51" s="22">
        <v>19</v>
      </c>
      <c r="G51" s="44">
        <v>0</v>
      </c>
      <c r="H51" s="44">
        <v>0</v>
      </c>
      <c r="I51" s="44">
        <v>0</v>
      </c>
      <c r="J51" s="44">
        <v>923</v>
      </c>
      <c r="K51" s="44">
        <v>1183</v>
      </c>
      <c r="L51" s="44">
        <v>2244</v>
      </c>
      <c r="M51" s="44">
        <v>2557</v>
      </c>
      <c r="N51" s="44">
        <v>0</v>
      </c>
      <c r="O51" s="44">
        <v>5434</v>
      </c>
      <c r="P51" s="86">
        <v>5792</v>
      </c>
      <c r="Q51" s="79"/>
      <c r="T51" s="41"/>
      <c r="U51" s="41"/>
      <c r="V51" s="41"/>
      <c r="W51" s="41"/>
      <c r="X51" s="41"/>
      <c r="Y51" s="41"/>
      <c r="Z51" s="41"/>
      <c r="AA51" s="41"/>
      <c r="AB51" s="41"/>
    </row>
    <row r="52" spans="2:28" s="8" customFormat="1" ht="12" x14ac:dyDescent="0.3">
      <c r="B52" s="8" t="s">
        <v>205</v>
      </c>
      <c r="C52" s="85" t="s">
        <v>172</v>
      </c>
      <c r="D52" s="15"/>
      <c r="E52" s="15">
        <v>15</v>
      </c>
      <c r="F52" s="22">
        <v>20</v>
      </c>
      <c r="G52" s="44">
        <v>0</v>
      </c>
      <c r="H52" s="44">
        <v>0</v>
      </c>
      <c r="I52" s="44">
        <v>0</v>
      </c>
      <c r="J52" s="44">
        <v>786</v>
      </c>
      <c r="K52" s="44">
        <v>1042</v>
      </c>
      <c r="L52" s="44">
        <v>2088</v>
      </c>
      <c r="M52" s="44">
        <v>2396</v>
      </c>
      <c r="N52" s="44">
        <v>0</v>
      </c>
      <c r="O52" s="44">
        <v>5235</v>
      </c>
      <c r="P52" s="86">
        <v>5587</v>
      </c>
      <c r="Q52" s="79"/>
      <c r="T52" s="41"/>
      <c r="U52" s="41"/>
      <c r="V52" s="41"/>
      <c r="W52" s="41"/>
      <c r="X52" s="41"/>
      <c r="Y52" s="41"/>
      <c r="Z52" s="41"/>
      <c r="AA52" s="41"/>
      <c r="AB52" s="41"/>
    </row>
    <row r="53" spans="2:28" s="8" customFormat="1" ht="12" x14ac:dyDescent="0.3">
      <c r="B53" s="8" t="s">
        <v>205</v>
      </c>
      <c r="C53" s="85" t="s">
        <v>173</v>
      </c>
      <c r="D53" s="15"/>
      <c r="E53" s="15">
        <v>16</v>
      </c>
      <c r="F53" s="22">
        <v>21</v>
      </c>
      <c r="G53" s="44">
        <v>0</v>
      </c>
      <c r="H53" s="44">
        <v>0</v>
      </c>
      <c r="I53" s="44">
        <v>0</v>
      </c>
      <c r="J53" s="44">
        <v>664</v>
      </c>
      <c r="K53" s="44">
        <v>919</v>
      </c>
      <c r="L53" s="44">
        <v>1951</v>
      </c>
      <c r="M53" s="44">
        <v>2256</v>
      </c>
      <c r="N53" s="44">
        <v>0</v>
      </c>
      <c r="O53" s="44">
        <v>5058</v>
      </c>
      <c r="P53" s="86">
        <v>5407</v>
      </c>
      <c r="Q53" s="79"/>
      <c r="T53" s="41"/>
      <c r="U53" s="41"/>
      <c r="V53" s="41"/>
      <c r="W53" s="41"/>
      <c r="X53" s="41"/>
      <c r="Y53" s="41"/>
      <c r="Z53" s="41"/>
      <c r="AA53" s="41"/>
      <c r="AB53" s="41"/>
    </row>
    <row r="54" spans="2:28" s="8" customFormat="1" ht="12" x14ac:dyDescent="0.3">
      <c r="B54" s="8" t="s">
        <v>205</v>
      </c>
      <c r="C54" s="85" t="s">
        <v>174</v>
      </c>
      <c r="D54" s="15"/>
      <c r="E54" s="15">
        <v>17</v>
      </c>
      <c r="F54" s="22">
        <v>22</v>
      </c>
      <c r="G54" s="44">
        <v>0</v>
      </c>
      <c r="H54" s="44">
        <v>0</v>
      </c>
      <c r="I54" s="44">
        <v>0</v>
      </c>
      <c r="J54" s="44">
        <v>558</v>
      </c>
      <c r="K54" s="44">
        <v>809</v>
      </c>
      <c r="L54" s="44">
        <v>1831</v>
      </c>
      <c r="M54" s="44">
        <v>2132</v>
      </c>
      <c r="N54" s="44">
        <v>0</v>
      </c>
      <c r="O54" s="44">
        <v>4903</v>
      </c>
      <c r="P54" s="86">
        <v>5248</v>
      </c>
      <c r="Q54" s="79"/>
      <c r="T54" s="41"/>
      <c r="U54" s="41"/>
      <c r="V54" s="41"/>
      <c r="W54" s="41"/>
      <c r="X54" s="41"/>
      <c r="Y54" s="41"/>
      <c r="Z54" s="41"/>
      <c r="AA54" s="41"/>
      <c r="AB54" s="41"/>
    </row>
    <row r="55" spans="2:28" s="8" customFormat="1" ht="12" x14ac:dyDescent="0.3">
      <c r="B55" s="8" t="s">
        <v>205</v>
      </c>
      <c r="C55" s="85" t="s">
        <v>175</v>
      </c>
      <c r="D55" s="15"/>
      <c r="E55" s="15">
        <v>18</v>
      </c>
      <c r="F55" s="22">
        <v>23</v>
      </c>
      <c r="G55" s="44">
        <v>0</v>
      </c>
      <c r="H55" s="44">
        <v>0</v>
      </c>
      <c r="I55" s="44">
        <v>0</v>
      </c>
      <c r="J55" s="44">
        <v>465</v>
      </c>
      <c r="K55" s="44">
        <v>712</v>
      </c>
      <c r="L55" s="44">
        <v>1725</v>
      </c>
      <c r="M55" s="44">
        <v>2023</v>
      </c>
      <c r="N55" s="44">
        <v>0</v>
      </c>
      <c r="O55" s="44">
        <v>4767</v>
      </c>
      <c r="P55" s="86">
        <v>5107</v>
      </c>
      <c r="Q55" s="79"/>
      <c r="T55" s="41"/>
      <c r="U55" s="41"/>
      <c r="V55" s="41"/>
      <c r="W55" s="41"/>
      <c r="X55" s="41"/>
      <c r="Y55" s="41"/>
      <c r="Z55" s="41"/>
      <c r="AA55" s="41"/>
      <c r="AB55" s="41"/>
    </row>
    <row r="56" spans="2:28" s="8" customFormat="1" ht="12" x14ac:dyDescent="0.3">
      <c r="B56" s="8" t="s">
        <v>205</v>
      </c>
      <c r="C56" s="85" t="s">
        <v>176</v>
      </c>
      <c r="D56" s="15"/>
      <c r="E56" s="15">
        <v>19</v>
      </c>
      <c r="F56" s="22">
        <v>24</v>
      </c>
      <c r="G56" s="44">
        <v>0</v>
      </c>
      <c r="H56" s="44">
        <v>0</v>
      </c>
      <c r="I56" s="44">
        <v>0</v>
      </c>
      <c r="J56" s="44">
        <v>383</v>
      </c>
      <c r="K56" s="44">
        <v>629</v>
      </c>
      <c r="L56" s="44">
        <v>1630</v>
      </c>
      <c r="M56" s="44">
        <v>1926</v>
      </c>
      <c r="N56" s="44">
        <v>0</v>
      </c>
      <c r="O56" s="44">
        <v>4647</v>
      </c>
      <c r="P56" s="86">
        <v>4984</v>
      </c>
      <c r="Q56" s="79"/>
      <c r="T56" s="41"/>
      <c r="U56" s="41"/>
      <c r="V56" s="41"/>
      <c r="W56" s="41"/>
      <c r="X56" s="41"/>
      <c r="Y56" s="41"/>
      <c r="Z56" s="41"/>
      <c r="AA56" s="41"/>
      <c r="AB56" s="41"/>
    </row>
    <row r="57" spans="2:28" s="8" customFormat="1" ht="12" x14ac:dyDescent="0.3">
      <c r="B57" s="8" t="s">
        <v>205</v>
      </c>
      <c r="C57" s="85" t="s">
        <v>177</v>
      </c>
      <c r="D57" s="15"/>
      <c r="E57" s="15">
        <v>20</v>
      </c>
      <c r="F57" s="22">
        <v>25</v>
      </c>
      <c r="G57" s="44">
        <v>0</v>
      </c>
      <c r="H57" s="44">
        <v>0</v>
      </c>
      <c r="I57" s="44">
        <v>0</v>
      </c>
      <c r="J57" s="44">
        <v>309</v>
      </c>
      <c r="K57" s="44">
        <v>552</v>
      </c>
      <c r="L57" s="44">
        <v>1547</v>
      </c>
      <c r="M57" s="44">
        <v>1840</v>
      </c>
      <c r="N57" s="44">
        <v>0</v>
      </c>
      <c r="O57" s="44">
        <v>4540</v>
      </c>
      <c r="P57" s="86">
        <v>4874</v>
      </c>
      <c r="Q57" s="79"/>
      <c r="T57" s="41"/>
      <c r="U57" s="41"/>
      <c r="V57" s="41"/>
      <c r="W57" s="41"/>
      <c r="X57" s="41"/>
      <c r="Y57" s="41"/>
      <c r="Z57" s="41"/>
      <c r="AA57" s="41"/>
      <c r="AB57" s="41"/>
    </row>
    <row r="58" spans="2:28" s="8" customFormat="1" ht="12" x14ac:dyDescent="0.3">
      <c r="B58" s="8" t="s">
        <v>205</v>
      </c>
      <c r="C58" s="85" t="s">
        <v>178</v>
      </c>
      <c r="D58" s="15"/>
      <c r="E58" s="15">
        <v>21</v>
      </c>
      <c r="F58" s="22">
        <v>26</v>
      </c>
      <c r="G58" s="44">
        <v>0</v>
      </c>
      <c r="H58" s="44">
        <v>0</v>
      </c>
      <c r="I58" s="44">
        <v>0</v>
      </c>
      <c r="J58" s="44">
        <v>244</v>
      </c>
      <c r="K58" s="44">
        <v>486</v>
      </c>
      <c r="L58" s="44">
        <v>1473</v>
      </c>
      <c r="M58" s="44">
        <v>1765</v>
      </c>
      <c r="N58" s="44">
        <v>0</v>
      </c>
      <c r="O58" s="44">
        <v>4444</v>
      </c>
      <c r="P58" s="86">
        <v>4776</v>
      </c>
      <c r="Q58" s="79"/>
      <c r="T58" s="41"/>
      <c r="U58" s="41"/>
      <c r="V58" s="41"/>
      <c r="W58" s="41"/>
      <c r="X58" s="41"/>
      <c r="Y58" s="41"/>
      <c r="Z58" s="41"/>
      <c r="AA58" s="41"/>
      <c r="AB58" s="41"/>
    </row>
    <row r="59" spans="2:28" s="8" customFormat="1" ht="12" x14ac:dyDescent="0.3">
      <c r="B59" s="8" t="s">
        <v>205</v>
      </c>
      <c r="C59" s="85" t="s">
        <v>179</v>
      </c>
      <c r="D59" s="15"/>
      <c r="E59" s="15">
        <v>22</v>
      </c>
      <c r="F59" s="22">
        <v>27</v>
      </c>
      <c r="G59" s="44">
        <v>0</v>
      </c>
      <c r="H59" s="44">
        <v>0</v>
      </c>
      <c r="I59" s="44">
        <v>0</v>
      </c>
      <c r="J59" s="44">
        <v>186</v>
      </c>
      <c r="K59" s="44">
        <v>427</v>
      </c>
      <c r="L59" s="44">
        <v>1407</v>
      </c>
      <c r="M59" s="44">
        <v>1697</v>
      </c>
      <c r="N59" s="44">
        <v>0</v>
      </c>
      <c r="O59" s="44">
        <v>4359</v>
      </c>
      <c r="P59" s="86">
        <v>4690</v>
      </c>
      <c r="Q59" s="79"/>
      <c r="T59" s="41"/>
      <c r="U59" s="41"/>
      <c r="V59" s="41"/>
      <c r="W59" s="41"/>
      <c r="X59" s="41"/>
      <c r="Y59" s="41"/>
      <c r="Z59" s="41"/>
      <c r="AA59" s="41"/>
      <c r="AB59" s="41"/>
    </row>
    <row r="60" spans="2:28" s="8" customFormat="1" ht="12" x14ac:dyDescent="0.3">
      <c r="B60" s="8" t="s">
        <v>205</v>
      </c>
      <c r="C60" s="85" t="s">
        <v>180</v>
      </c>
      <c r="D60" s="15"/>
      <c r="E60" s="15">
        <v>23</v>
      </c>
      <c r="F60" s="22">
        <v>28</v>
      </c>
      <c r="G60" s="44">
        <v>0</v>
      </c>
      <c r="H60" s="44">
        <v>0</v>
      </c>
      <c r="I60" s="44">
        <v>0</v>
      </c>
      <c r="J60" s="44">
        <v>135</v>
      </c>
      <c r="K60" s="44">
        <v>374</v>
      </c>
      <c r="L60" s="44">
        <v>1349</v>
      </c>
      <c r="M60" s="44">
        <v>1637</v>
      </c>
      <c r="N60" s="44">
        <v>0</v>
      </c>
      <c r="O60" s="44">
        <v>4284</v>
      </c>
      <c r="P60" s="86">
        <v>4613</v>
      </c>
      <c r="Q60" s="79"/>
      <c r="T60" s="41"/>
      <c r="U60" s="41"/>
      <c r="V60" s="41"/>
      <c r="W60" s="41"/>
      <c r="X60" s="41"/>
      <c r="Y60" s="41"/>
      <c r="Z60" s="41"/>
      <c r="AA60" s="41"/>
      <c r="AB60" s="41"/>
    </row>
    <row r="61" spans="2:28" s="8" customFormat="1" ht="12" x14ac:dyDescent="0.3">
      <c r="B61" s="8" t="s">
        <v>205</v>
      </c>
      <c r="C61" s="85" t="s">
        <v>181</v>
      </c>
      <c r="D61" s="15"/>
      <c r="E61" s="15">
        <v>24</v>
      </c>
      <c r="F61" s="22">
        <v>29</v>
      </c>
      <c r="G61" s="44">
        <v>0</v>
      </c>
      <c r="H61" s="44">
        <v>0</v>
      </c>
      <c r="I61" s="44">
        <v>0</v>
      </c>
      <c r="J61" s="44">
        <v>89</v>
      </c>
      <c r="K61" s="44">
        <v>327</v>
      </c>
      <c r="L61" s="44">
        <v>1297</v>
      </c>
      <c r="M61" s="44">
        <v>1584</v>
      </c>
      <c r="N61" s="44">
        <v>0</v>
      </c>
      <c r="O61" s="44">
        <v>4218</v>
      </c>
      <c r="P61" s="86">
        <v>4545</v>
      </c>
      <c r="Q61" s="79"/>
      <c r="T61" s="41"/>
      <c r="U61" s="41"/>
      <c r="V61" s="41"/>
      <c r="W61" s="41"/>
      <c r="X61" s="41"/>
      <c r="Y61" s="41"/>
      <c r="Z61" s="41"/>
      <c r="AA61" s="41"/>
      <c r="AB61" s="41"/>
    </row>
    <row r="62" spans="2:28" s="8" customFormat="1" ht="12" x14ac:dyDescent="0.3">
      <c r="B62" s="8" t="s">
        <v>205</v>
      </c>
      <c r="C62" s="85" t="s">
        <v>182</v>
      </c>
      <c r="D62" s="15"/>
      <c r="E62" s="15">
        <v>25</v>
      </c>
      <c r="F62" s="22">
        <v>30</v>
      </c>
      <c r="G62" s="44">
        <v>0</v>
      </c>
      <c r="H62" s="44">
        <v>0</v>
      </c>
      <c r="I62" s="44">
        <v>0</v>
      </c>
      <c r="J62" s="44">
        <v>48</v>
      </c>
      <c r="K62" s="44">
        <v>284</v>
      </c>
      <c r="L62" s="44">
        <v>1250</v>
      </c>
      <c r="M62" s="44">
        <v>1536</v>
      </c>
      <c r="N62" s="44">
        <v>0</v>
      </c>
      <c r="O62" s="44">
        <v>4158</v>
      </c>
      <c r="P62" s="86">
        <v>4483</v>
      </c>
      <c r="Q62" s="79"/>
      <c r="T62" s="41"/>
      <c r="U62" s="41"/>
      <c r="V62" s="41"/>
      <c r="W62" s="41"/>
      <c r="X62" s="41"/>
      <c r="Y62" s="41"/>
      <c r="Z62" s="41"/>
      <c r="AA62" s="41"/>
      <c r="AB62" s="41"/>
    </row>
    <row r="63" spans="2:28" s="8" customFormat="1" ht="12" x14ac:dyDescent="0.3">
      <c r="B63" s="8" t="s">
        <v>205</v>
      </c>
      <c r="C63" s="85" t="s">
        <v>183</v>
      </c>
      <c r="D63" s="15"/>
      <c r="E63" s="15">
        <v>26</v>
      </c>
      <c r="F63" s="22">
        <v>31</v>
      </c>
      <c r="G63" s="44">
        <v>0</v>
      </c>
      <c r="H63" s="44">
        <v>0</v>
      </c>
      <c r="I63" s="44">
        <v>0</v>
      </c>
      <c r="J63" s="44">
        <v>11</v>
      </c>
      <c r="K63" s="44">
        <v>247</v>
      </c>
      <c r="L63" s="44">
        <v>1210</v>
      </c>
      <c r="M63" s="44">
        <v>1493</v>
      </c>
      <c r="N63" s="44">
        <v>0</v>
      </c>
      <c r="O63" s="44">
        <v>4105</v>
      </c>
      <c r="P63" s="86">
        <v>4429</v>
      </c>
      <c r="Q63" s="79"/>
      <c r="T63" s="41"/>
      <c r="U63" s="41"/>
      <c r="V63" s="41"/>
      <c r="W63" s="41"/>
      <c r="X63" s="41"/>
      <c r="Y63" s="41"/>
      <c r="Z63" s="41"/>
      <c r="AA63" s="41"/>
      <c r="AB63" s="41"/>
    </row>
    <row r="64" spans="2:28" s="8" customFormat="1" ht="12" x14ac:dyDescent="0.3">
      <c r="B64" s="8" t="s">
        <v>205</v>
      </c>
      <c r="C64" s="85" t="s">
        <v>184</v>
      </c>
      <c r="D64" s="15"/>
      <c r="E64" s="15">
        <v>27</v>
      </c>
      <c r="F64" s="22">
        <v>32</v>
      </c>
      <c r="G64" s="44">
        <v>0</v>
      </c>
      <c r="H64" s="44">
        <v>0</v>
      </c>
      <c r="I64" s="44">
        <v>0</v>
      </c>
      <c r="J64" s="44">
        <v>0</v>
      </c>
      <c r="K64" s="44">
        <v>213</v>
      </c>
      <c r="L64" s="44">
        <v>1173</v>
      </c>
      <c r="M64" s="44">
        <v>1455</v>
      </c>
      <c r="N64" s="44">
        <v>0</v>
      </c>
      <c r="O64" s="44">
        <v>4057</v>
      </c>
      <c r="P64" s="86">
        <v>4380</v>
      </c>
      <c r="Q64" s="79"/>
      <c r="T64" s="41"/>
      <c r="U64" s="41"/>
      <c r="V64" s="41"/>
      <c r="W64" s="41"/>
      <c r="X64" s="41"/>
      <c r="Y64" s="41"/>
      <c r="Z64" s="41"/>
      <c r="AA64" s="41"/>
      <c r="AB64" s="41"/>
    </row>
    <row r="65" spans="2:28" s="8" customFormat="1" ht="12" x14ac:dyDescent="0.3">
      <c r="B65" s="8" t="s">
        <v>205</v>
      </c>
      <c r="C65" s="85" t="s">
        <v>185</v>
      </c>
      <c r="D65" s="15"/>
      <c r="E65" s="15">
        <v>28</v>
      </c>
      <c r="F65" s="22">
        <v>33</v>
      </c>
      <c r="G65" s="44">
        <v>0</v>
      </c>
      <c r="H65" s="44">
        <v>0</v>
      </c>
      <c r="I65" s="44">
        <v>0</v>
      </c>
      <c r="J65" s="44">
        <v>0</v>
      </c>
      <c r="K65" s="44">
        <v>183</v>
      </c>
      <c r="L65" s="44">
        <v>1139</v>
      </c>
      <c r="M65" s="44">
        <v>1422</v>
      </c>
      <c r="N65" s="44">
        <v>0</v>
      </c>
      <c r="O65" s="44">
        <v>4015</v>
      </c>
      <c r="P65" s="86">
        <v>4337</v>
      </c>
      <c r="Q65" s="79"/>
      <c r="T65" s="41"/>
      <c r="U65" s="41"/>
      <c r="V65" s="41"/>
      <c r="W65" s="41"/>
      <c r="X65" s="41"/>
      <c r="Y65" s="41"/>
      <c r="Z65" s="41"/>
      <c r="AA65" s="41"/>
      <c r="AB65" s="41"/>
    </row>
    <row r="66" spans="2:28" s="8" customFormat="1" ht="12" x14ac:dyDescent="0.3">
      <c r="B66" s="8" t="s">
        <v>205</v>
      </c>
      <c r="C66" s="85" t="s">
        <v>186</v>
      </c>
      <c r="D66" s="15"/>
      <c r="E66" s="15">
        <v>29</v>
      </c>
      <c r="F66" s="22">
        <v>34</v>
      </c>
      <c r="G66" s="44">
        <v>0</v>
      </c>
      <c r="H66" s="44">
        <v>0</v>
      </c>
      <c r="I66" s="44">
        <v>0</v>
      </c>
      <c r="J66" s="44">
        <v>0</v>
      </c>
      <c r="K66" s="44">
        <v>157</v>
      </c>
      <c r="L66" s="44">
        <v>1110</v>
      </c>
      <c r="M66" s="44">
        <v>1391</v>
      </c>
      <c r="N66" s="44">
        <v>0</v>
      </c>
      <c r="O66" s="44">
        <v>3976</v>
      </c>
      <c r="P66" s="86">
        <v>4298</v>
      </c>
      <c r="Q66" s="79"/>
      <c r="T66" s="41"/>
      <c r="U66" s="41"/>
      <c r="V66" s="41"/>
      <c r="W66" s="41"/>
      <c r="X66" s="41"/>
      <c r="Y66" s="41"/>
      <c r="Z66" s="41"/>
      <c r="AA66" s="41"/>
      <c r="AB66" s="41"/>
    </row>
    <row r="67" spans="2:28" s="8" customFormat="1" ht="12" x14ac:dyDescent="0.3">
      <c r="B67" s="8" t="s">
        <v>205</v>
      </c>
      <c r="C67" s="85" t="s">
        <v>187</v>
      </c>
      <c r="D67" s="15"/>
      <c r="E67" s="15">
        <v>30</v>
      </c>
      <c r="F67" s="22">
        <v>35</v>
      </c>
      <c r="G67" s="44">
        <v>0</v>
      </c>
      <c r="H67" s="44">
        <v>0</v>
      </c>
      <c r="I67" s="44">
        <v>0</v>
      </c>
      <c r="J67" s="44">
        <v>0</v>
      </c>
      <c r="K67" s="44">
        <v>133</v>
      </c>
      <c r="L67" s="44">
        <v>1083</v>
      </c>
      <c r="M67" s="44">
        <v>1364</v>
      </c>
      <c r="N67" s="44">
        <v>0</v>
      </c>
      <c r="O67" s="44">
        <v>3943</v>
      </c>
      <c r="P67" s="86">
        <v>4262</v>
      </c>
      <c r="Q67" s="79"/>
      <c r="T67" s="41"/>
      <c r="U67" s="41"/>
      <c r="V67" s="41"/>
      <c r="W67" s="41"/>
      <c r="X67" s="41"/>
      <c r="Y67" s="41"/>
      <c r="Z67" s="41"/>
      <c r="AA67" s="41"/>
      <c r="AB67" s="41"/>
    </row>
    <row r="68" spans="2:28" s="8" customFormat="1" ht="12" x14ac:dyDescent="0.3">
      <c r="B68" s="8" t="s">
        <v>205</v>
      </c>
      <c r="C68" s="85" t="s">
        <v>188</v>
      </c>
      <c r="D68" s="15"/>
      <c r="E68" s="15">
        <v>31</v>
      </c>
      <c r="F68" s="22">
        <v>36</v>
      </c>
      <c r="G68" s="44">
        <v>0</v>
      </c>
      <c r="H68" s="44">
        <v>0</v>
      </c>
      <c r="I68" s="44">
        <v>0</v>
      </c>
      <c r="J68" s="44">
        <v>0</v>
      </c>
      <c r="K68" s="44">
        <v>111</v>
      </c>
      <c r="L68" s="44">
        <v>1060</v>
      </c>
      <c r="M68" s="44">
        <v>1339</v>
      </c>
      <c r="N68" s="44">
        <v>0</v>
      </c>
      <c r="O68" s="44">
        <v>3912</v>
      </c>
      <c r="P68" s="86">
        <v>4231</v>
      </c>
      <c r="Q68" s="79"/>
      <c r="T68" s="41"/>
      <c r="U68" s="41"/>
      <c r="V68" s="41"/>
      <c r="W68" s="41"/>
      <c r="X68" s="41"/>
      <c r="Y68" s="41"/>
      <c r="Z68" s="41"/>
      <c r="AA68" s="41"/>
      <c r="AB68" s="41"/>
    </row>
    <row r="69" spans="2:28" s="8" customFormat="1" ht="12" x14ac:dyDescent="0.3">
      <c r="B69" s="8" t="s">
        <v>205</v>
      </c>
      <c r="C69" s="85" t="s">
        <v>189</v>
      </c>
      <c r="D69" s="15"/>
      <c r="E69" s="15">
        <v>32</v>
      </c>
      <c r="F69" s="22">
        <v>37</v>
      </c>
      <c r="G69" s="44">
        <v>0</v>
      </c>
      <c r="H69" s="44">
        <v>0</v>
      </c>
      <c r="I69" s="44">
        <v>0</v>
      </c>
      <c r="J69" s="44">
        <v>0</v>
      </c>
      <c r="K69" s="44">
        <v>93</v>
      </c>
      <c r="L69" s="44">
        <v>1038</v>
      </c>
      <c r="M69" s="44">
        <v>1318</v>
      </c>
      <c r="N69" s="44">
        <v>0</v>
      </c>
      <c r="O69" s="44">
        <v>3884</v>
      </c>
      <c r="P69" s="86">
        <v>4203</v>
      </c>
      <c r="Q69" s="79"/>
      <c r="T69" s="41"/>
      <c r="U69" s="41"/>
      <c r="V69" s="41"/>
      <c r="W69" s="41"/>
      <c r="X69" s="41"/>
      <c r="Y69" s="41"/>
      <c r="Z69" s="41"/>
      <c r="AA69" s="41"/>
      <c r="AB69" s="41"/>
    </row>
    <row r="70" spans="2:28" s="8" customFormat="1" ht="12" x14ac:dyDescent="0.3">
      <c r="B70" s="8" t="s">
        <v>205</v>
      </c>
      <c r="C70" s="85" t="s">
        <v>190</v>
      </c>
      <c r="D70" s="15"/>
      <c r="E70" s="15">
        <v>33</v>
      </c>
      <c r="F70" s="22">
        <v>38</v>
      </c>
      <c r="G70" s="44">
        <v>0</v>
      </c>
      <c r="H70" s="44">
        <v>0</v>
      </c>
      <c r="I70" s="44">
        <v>0</v>
      </c>
      <c r="J70" s="44">
        <v>0</v>
      </c>
      <c r="K70" s="44">
        <v>75</v>
      </c>
      <c r="L70" s="44">
        <v>1020</v>
      </c>
      <c r="M70" s="44">
        <v>1297</v>
      </c>
      <c r="N70" s="44">
        <v>0</v>
      </c>
      <c r="O70" s="44">
        <v>3860</v>
      </c>
      <c r="P70" s="86">
        <v>4178</v>
      </c>
      <c r="Q70" s="79"/>
      <c r="T70" s="41"/>
      <c r="U70" s="41"/>
      <c r="V70" s="41"/>
      <c r="W70" s="41"/>
      <c r="X70" s="41"/>
      <c r="Y70" s="41"/>
      <c r="Z70" s="41"/>
      <c r="AA70" s="41"/>
      <c r="AB70" s="41"/>
    </row>
    <row r="71" spans="2:28" s="8" customFormat="1" ht="12" x14ac:dyDescent="0.3">
      <c r="B71" s="8" t="s">
        <v>205</v>
      </c>
      <c r="C71" s="85" t="s">
        <v>191</v>
      </c>
      <c r="D71" s="15"/>
      <c r="E71" s="15">
        <v>34</v>
      </c>
      <c r="F71" s="22">
        <v>39</v>
      </c>
      <c r="G71" s="44">
        <v>0</v>
      </c>
      <c r="H71" s="44">
        <v>0</v>
      </c>
      <c r="I71" s="44">
        <v>0</v>
      </c>
      <c r="J71" s="44">
        <v>0</v>
      </c>
      <c r="K71" s="44">
        <v>59</v>
      </c>
      <c r="L71" s="44">
        <v>1002</v>
      </c>
      <c r="M71" s="44">
        <v>1280</v>
      </c>
      <c r="N71" s="44">
        <v>0</v>
      </c>
      <c r="O71" s="44">
        <v>3838</v>
      </c>
      <c r="P71" s="86">
        <v>4157</v>
      </c>
      <c r="Q71" s="79"/>
      <c r="T71" s="41"/>
      <c r="U71" s="41"/>
      <c r="V71" s="41"/>
      <c r="W71" s="41"/>
      <c r="X71" s="41"/>
      <c r="Y71" s="41"/>
      <c r="Z71" s="41"/>
      <c r="AA71" s="41"/>
      <c r="AB71" s="41"/>
    </row>
    <row r="72" spans="2:28" s="8" customFormat="1" ht="12" x14ac:dyDescent="0.3">
      <c r="B72" s="8" t="s">
        <v>205</v>
      </c>
      <c r="C72" s="85" t="s">
        <v>192</v>
      </c>
      <c r="D72" s="15"/>
      <c r="E72" s="15">
        <v>35</v>
      </c>
      <c r="F72" s="22">
        <v>40</v>
      </c>
      <c r="G72" s="44">
        <v>0</v>
      </c>
      <c r="H72" s="44">
        <v>0</v>
      </c>
      <c r="I72" s="44">
        <v>0</v>
      </c>
      <c r="J72" s="44">
        <v>0</v>
      </c>
      <c r="K72" s="44">
        <v>46</v>
      </c>
      <c r="L72" s="44">
        <v>987</v>
      </c>
      <c r="M72" s="44">
        <v>1265</v>
      </c>
      <c r="N72" s="44">
        <v>0</v>
      </c>
      <c r="O72" s="44">
        <v>3818</v>
      </c>
      <c r="P72" s="86">
        <v>4135</v>
      </c>
      <c r="Q72" s="79"/>
      <c r="T72" s="41"/>
      <c r="U72" s="41"/>
      <c r="V72" s="41"/>
      <c r="W72" s="41"/>
      <c r="X72" s="41"/>
      <c r="Y72" s="41"/>
      <c r="Z72" s="41"/>
      <c r="AA72" s="41"/>
      <c r="AB72" s="41"/>
    </row>
    <row r="73" spans="2:28" s="8" customFormat="1" ht="12" x14ac:dyDescent="0.3">
      <c r="B73" s="8" t="s">
        <v>205</v>
      </c>
      <c r="C73" s="85" t="s">
        <v>193</v>
      </c>
      <c r="D73" s="15"/>
      <c r="E73" s="15">
        <v>36</v>
      </c>
      <c r="F73" s="22">
        <v>41</v>
      </c>
      <c r="G73" s="44">
        <v>0</v>
      </c>
      <c r="H73" s="44">
        <v>0</v>
      </c>
      <c r="I73" s="44">
        <v>0</v>
      </c>
      <c r="J73" s="44">
        <v>0</v>
      </c>
      <c r="K73" s="44">
        <v>34</v>
      </c>
      <c r="L73" s="44">
        <v>973</v>
      </c>
      <c r="M73" s="44">
        <v>1250</v>
      </c>
      <c r="N73" s="44">
        <v>0</v>
      </c>
      <c r="O73" s="44">
        <v>3801</v>
      </c>
      <c r="P73" s="86">
        <v>4118</v>
      </c>
      <c r="Q73" s="79"/>
      <c r="T73" s="41"/>
      <c r="U73" s="41"/>
      <c r="V73" s="41"/>
      <c r="W73" s="41"/>
      <c r="X73" s="41"/>
      <c r="Y73" s="41"/>
      <c r="Z73" s="41"/>
      <c r="AA73" s="41"/>
      <c r="AB73" s="41"/>
    </row>
    <row r="74" spans="2:28" s="8" customFormat="1" ht="12" x14ac:dyDescent="0.3">
      <c r="B74" s="8" t="s">
        <v>205</v>
      </c>
      <c r="C74" s="85" t="s">
        <v>194</v>
      </c>
      <c r="D74" s="15"/>
      <c r="E74" s="15">
        <v>37</v>
      </c>
      <c r="F74" s="22">
        <v>42</v>
      </c>
      <c r="G74" s="44">
        <v>0</v>
      </c>
      <c r="H74" s="44">
        <v>0</v>
      </c>
      <c r="I74" s="44">
        <v>0</v>
      </c>
      <c r="J74" s="44">
        <v>0</v>
      </c>
      <c r="K74" s="44">
        <v>21</v>
      </c>
      <c r="L74" s="44">
        <v>961</v>
      </c>
      <c r="M74" s="44">
        <v>1238</v>
      </c>
      <c r="N74" s="44">
        <v>0</v>
      </c>
      <c r="O74" s="44">
        <v>3785</v>
      </c>
      <c r="P74" s="86">
        <v>4101</v>
      </c>
      <c r="Q74" s="79"/>
      <c r="T74" s="41"/>
      <c r="U74" s="41"/>
      <c r="V74" s="41"/>
      <c r="W74" s="41"/>
      <c r="X74" s="41"/>
      <c r="Y74" s="41"/>
      <c r="Z74" s="41"/>
      <c r="AA74" s="41"/>
      <c r="AB74" s="41"/>
    </row>
    <row r="75" spans="2:28" s="8" customFormat="1" ht="12" x14ac:dyDescent="0.3">
      <c r="B75" s="8" t="s">
        <v>205</v>
      </c>
      <c r="C75" s="85" t="s">
        <v>195</v>
      </c>
      <c r="D75" s="15"/>
      <c r="E75" s="15">
        <v>38</v>
      </c>
      <c r="F75" s="22">
        <v>43</v>
      </c>
      <c r="G75" s="44">
        <v>0</v>
      </c>
      <c r="H75" s="44">
        <v>0</v>
      </c>
      <c r="I75" s="44">
        <v>0</v>
      </c>
      <c r="J75" s="44">
        <v>0</v>
      </c>
      <c r="K75" s="44">
        <v>11</v>
      </c>
      <c r="L75" s="44">
        <v>950</v>
      </c>
      <c r="M75" s="44">
        <v>1227</v>
      </c>
      <c r="N75" s="44">
        <v>0</v>
      </c>
      <c r="O75" s="44">
        <v>3770</v>
      </c>
      <c r="P75" s="86">
        <v>4086</v>
      </c>
      <c r="Q75" s="79"/>
      <c r="T75" s="41"/>
      <c r="U75" s="41"/>
      <c r="V75" s="41"/>
      <c r="W75" s="41"/>
      <c r="X75" s="41"/>
      <c r="Y75" s="41"/>
      <c r="Z75" s="41"/>
      <c r="AA75" s="41"/>
      <c r="AB75" s="41"/>
    </row>
    <row r="76" spans="2:28" s="8" customFormat="1" ht="12" x14ac:dyDescent="0.3">
      <c r="B76" s="8" t="s">
        <v>205</v>
      </c>
      <c r="C76" s="85" t="s">
        <v>196</v>
      </c>
      <c r="D76" s="15"/>
      <c r="E76" s="15">
        <v>39</v>
      </c>
      <c r="F76" s="22">
        <v>44</v>
      </c>
      <c r="G76" s="44">
        <v>0</v>
      </c>
      <c r="H76" s="44">
        <v>0</v>
      </c>
      <c r="I76" s="44">
        <v>0</v>
      </c>
      <c r="J76" s="44">
        <v>0</v>
      </c>
      <c r="K76" s="44">
        <v>3</v>
      </c>
      <c r="L76" s="44">
        <v>940</v>
      </c>
      <c r="M76" s="44">
        <v>1217</v>
      </c>
      <c r="N76" s="44">
        <v>0</v>
      </c>
      <c r="O76" s="44">
        <v>3758</v>
      </c>
      <c r="P76" s="86">
        <v>4073</v>
      </c>
      <c r="Q76" s="79"/>
      <c r="T76" s="41"/>
      <c r="U76" s="41"/>
      <c r="V76" s="41"/>
      <c r="W76" s="41"/>
      <c r="X76" s="41"/>
      <c r="Y76" s="41"/>
      <c r="Z76" s="41"/>
      <c r="AA76" s="41"/>
      <c r="AB76" s="41"/>
    </row>
    <row r="77" spans="2:28" s="8" customFormat="1" ht="12" x14ac:dyDescent="0.3">
      <c r="B77" s="8" t="s">
        <v>205</v>
      </c>
      <c r="C77" s="85" t="s">
        <v>197</v>
      </c>
      <c r="D77" s="15"/>
      <c r="E77" s="15">
        <v>40</v>
      </c>
      <c r="F77" s="22">
        <v>45</v>
      </c>
      <c r="G77" s="44">
        <v>0</v>
      </c>
      <c r="H77" s="44">
        <v>0</v>
      </c>
      <c r="I77" s="44">
        <v>0</v>
      </c>
      <c r="J77" s="44">
        <v>0</v>
      </c>
      <c r="K77" s="44">
        <v>0</v>
      </c>
      <c r="L77" s="44">
        <v>931</v>
      </c>
      <c r="M77" s="44">
        <v>1206</v>
      </c>
      <c r="N77" s="44">
        <v>0</v>
      </c>
      <c r="O77" s="44">
        <v>3747</v>
      </c>
      <c r="P77" s="86">
        <v>4062</v>
      </c>
      <c r="Q77" s="79"/>
      <c r="T77" s="41"/>
      <c r="U77" s="41"/>
      <c r="V77" s="41"/>
      <c r="W77" s="41"/>
      <c r="X77" s="41"/>
      <c r="Y77" s="41"/>
      <c r="Z77" s="41"/>
      <c r="AA77" s="41"/>
      <c r="AB77" s="41"/>
    </row>
    <row r="78" spans="2:28" s="8" customFormat="1" ht="12" x14ac:dyDescent="0.3">
      <c r="B78" s="8" t="s">
        <v>205</v>
      </c>
      <c r="C78" s="85" t="s">
        <v>198</v>
      </c>
      <c r="D78" s="15"/>
      <c r="E78" s="15">
        <v>41</v>
      </c>
      <c r="F78" s="22">
        <v>46</v>
      </c>
      <c r="G78" s="44">
        <v>0</v>
      </c>
      <c r="H78" s="44">
        <v>0</v>
      </c>
      <c r="I78" s="44">
        <v>0</v>
      </c>
      <c r="J78" s="44">
        <v>0</v>
      </c>
      <c r="K78" s="44">
        <v>0</v>
      </c>
      <c r="L78" s="44">
        <v>923</v>
      </c>
      <c r="M78" s="44">
        <v>1198</v>
      </c>
      <c r="N78" s="44">
        <v>0</v>
      </c>
      <c r="O78" s="44">
        <v>3736</v>
      </c>
      <c r="P78" s="86">
        <v>4052</v>
      </c>
      <c r="Q78" s="79"/>
      <c r="T78" s="41"/>
      <c r="U78" s="41"/>
      <c r="V78" s="41"/>
      <c r="W78" s="41"/>
      <c r="X78" s="41"/>
      <c r="Y78" s="41"/>
      <c r="Z78" s="41"/>
      <c r="AA78" s="41"/>
      <c r="AB78" s="41"/>
    </row>
    <row r="79" spans="2:28" s="8" customFormat="1" ht="12" x14ac:dyDescent="0.3">
      <c r="B79" s="8" t="s">
        <v>205</v>
      </c>
      <c r="C79" s="85" t="s">
        <v>199</v>
      </c>
      <c r="D79" s="15"/>
      <c r="E79" s="15">
        <v>42</v>
      </c>
      <c r="F79" s="22">
        <v>47</v>
      </c>
      <c r="G79" s="44">
        <v>0</v>
      </c>
      <c r="H79" s="44">
        <v>0</v>
      </c>
      <c r="I79" s="44">
        <v>0</v>
      </c>
      <c r="J79" s="44">
        <v>0</v>
      </c>
      <c r="K79" s="44">
        <v>0</v>
      </c>
      <c r="L79" s="44">
        <v>915</v>
      </c>
      <c r="M79" s="44">
        <v>1191</v>
      </c>
      <c r="N79" s="44">
        <v>0</v>
      </c>
      <c r="O79" s="44">
        <v>3726</v>
      </c>
      <c r="P79" s="86">
        <v>4042</v>
      </c>
      <c r="Q79" s="79"/>
      <c r="T79" s="41"/>
      <c r="U79" s="41"/>
      <c r="V79" s="41"/>
      <c r="W79" s="41"/>
      <c r="X79" s="41"/>
      <c r="Y79" s="41"/>
      <c r="Z79" s="41"/>
      <c r="AA79" s="41"/>
      <c r="AB79" s="41"/>
    </row>
    <row r="80" spans="2:28" s="8" customFormat="1" ht="12" x14ac:dyDescent="0.3">
      <c r="B80" s="8" t="s">
        <v>205</v>
      </c>
      <c r="C80" s="85" t="s">
        <v>200</v>
      </c>
      <c r="D80" s="15"/>
      <c r="E80" s="15">
        <v>43</v>
      </c>
      <c r="F80" s="22">
        <v>48</v>
      </c>
      <c r="G80" s="44">
        <v>0</v>
      </c>
      <c r="H80" s="44">
        <v>0</v>
      </c>
      <c r="I80" s="44">
        <v>0</v>
      </c>
      <c r="J80" s="44">
        <v>0</v>
      </c>
      <c r="K80" s="44">
        <v>0</v>
      </c>
      <c r="L80" s="44">
        <v>909</v>
      </c>
      <c r="M80" s="44">
        <v>1184</v>
      </c>
      <c r="N80" s="44">
        <v>0</v>
      </c>
      <c r="O80" s="44">
        <v>3718</v>
      </c>
      <c r="P80" s="86">
        <v>4033</v>
      </c>
      <c r="Q80" s="79"/>
      <c r="T80" s="41"/>
      <c r="U80" s="41"/>
      <c r="V80" s="41"/>
      <c r="W80" s="41"/>
      <c r="X80" s="41"/>
      <c r="Y80" s="41"/>
      <c r="Z80" s="41"/>
      <c r="AA80" s="41"/>
      <c r="AB80" s="41"/>
    </row>
    <row r="81" spans="2:28" s="8" customFormat="1" ht="12" x14ac:dyDescent="0.3">
      <c r="B81" s="8" t="s">
        <v>205</v>
      </c>
      <c r="C81" s="85" t="s">
        <v>201</v>
      </c>
      <c r="D81" s="15"/>
      <c r="E81" s="15">
        <v>44</v>
      </c>
      <c r="F81" s="22">
        <v>49</v>
      </c>
      <c r="G81" s="44">
        <v>0</v>
      </c>
      <c r="H81" s="44">
        <v>0</v>
      </c>
      <c r="I81" s="44">
        <v>0</v>
      </c>
      <c r="J81" s="44">
        <v>0</v>
      </c>
      <c r="K81" s="44">
        <v>0</v>
      </c>
      <c r="L81" s="44">
        <v>903</v>
      </c>
      <c r="M81" s="44">
        <v>1179</v>
      </c>
      <c r="N81" s="44">
        <v>0</v>
      </c>
      <c r="O81" s="44">
        <v>3711</v>
      </c>
      <c r="P81" s="86">
        <v>4025</v>
      </c>
      <c r="Q81" s="79"/>
      <c r="T81" s="41"/>
      <c r="U81" s="41"/>
      <c r="V81" s="41"/>
      <c r="W81" s="41"/>
      <c r="X81" s="41"/>
      <c r="Y81" s="41"/>
      <c r="Z81" s="41"/>
      <c r="AA81" s="41"/>
      <c r="AB81" s="41"/>
    </row>
    <row r="82" spans="2:28" s="8" customFormat="1" ht="12" x14ac:dyDescent="0.3">
      <c r="B82" s="8" t="s">
        <v>205</v>
      </c>
      <c r="C82" s="87" t="s">
        <v>202</v>
      </c>
      <c r="D82" s="88"/>
      <c r="E82" s="88">
        <v>45</v>
      </c>
      <c r="F82" s="89" t="s">
        <v>157</v>
      </c>
      <c r="G82" s="90">
        <v>0</v>
      </c>
      <c r="H82" s="90">
        <v>0</v>
      </c>
      <c r="I82" s="90">
        <v>0</v>
      </c>
      <c r="J82" s="90">
        <v>0</v>
      </c>
      <c r="K82" s="90">
        <v>0</v>
      </c>
      <c r="L82" s="90">
        <v>898</v>
      </c>
      <c r="M82" s="90">
        <v>1173</v>
      </c>
      <c r="N82" s="90">
        <v>0</v>
      </c>
      <c r="O82" s="90">
        <v>3704</v>
      </c>
      <c r="P82" s="91">
        <v>4019</v>
      </c>
      <c r="Q82" s="79"/>
      <c r="T82" s="41"/>
      <c r="U82" s="41"/>
      <c r="V82" s="41"/>
      <c r="W82" s="41"/>
      <c r="X82" s="41"/>
      <c r="Y82" s="41"/>
      <c r="Z82" s="41"/>
      <c r="AA82" s="41"/>
      <c r="AB82" s="41"/>
    </row>
    <row r="83" spans="2:28" s="8" customFormat="1" ht="12" x14ac:dyDescent="0.3">
      <c r="C83" s="12"/>
      <c r="D83" s="15"/>
      <c r="E83" s="15"/>
      <c r="F83" s="9"/>
      <c r="G83" s="52"/>
      <c r="H83" s="52"/>
      <c r="I83" s="52"/>
      <c r="J83" s="52"/>
      <c r="K83" s="77"/>
      <c r="L83" s="52"/>
      <c r="M83" s="52"/>
      <c r="N83" s="78"/>
      <c r="O83" s="52"/>
      <c r="P83" s="52"/>
      <c r="Q83" s="79"/>
      <c r="T83" s="41"/>
      <c r="U83" s="41"/>
      <c r="V83" s="41"/>
      <c r="W83" s="41"/>
      <c r="X83" s="41"/>
      <c r="Y83" s="41"/>
      <c r="Z83" s="41"/>
      <c r="AA83" s="41"/>
      <c r="AB83" s="41"/>
    </row>
    <row r="84" spans="2:28" s="8" customFormat="1" ht="12" x14ac:dyDescent="0.3">
      <c r="C84" s="12"/>
      <c r="F84" s="9"/>
      <c r="G84" s="52"/>
      <c r="H84" s="52"/>
      <c r="I84" s="77"/>
      <c r="J84" s="52"/>
      <c r="K84" s="52"/>
      <c r="L84" s="78"/>
      <c r="M84" s="52"/>
      <c r="N84" s="52"/>
      <c r="O84" s="79"/>
      <c r="R84" s="41"/>
      <c r="S84" s="41"/>
      <c r="T84" s="41"/>
      <c r="U84" s="41"/>
      <c r="V84" s="41"/>
      <c r="W84" s="41"/>
      <c r="X84" s="41"/>
      <c r="Y84" s="41"/>
      <c r="Z84" s="41"/>
    </row>
    <row r="85" spans="2:28" s="8" customFormat="1" ht="12" x14ac:dyDescent="0.3"/>
    <row r="86" spans="2:28" s="8" customFormat="1" ht="12" x14ac:dyDescent="0.3">
      <c r="C86" s="11" t="s">
        <v>6</v>
      </c>
      <c r="D86" s="11" t="s">
        <v>7</v>
      </c>
      <c r="E86" s="11"/>
      <c r="I86" s="10"/>
    </row>
    <row r="87" spans="2:28" s="8" customFormat="1" ht="12" x14ac:dyDescent="0.3">
      <c r="C87" s="11" t="s">
        <v>5</v>
      </c>
      <c r="D87" s="11" t="s">
        <v>8</v>
      </c>
      <c r="E87" s="11"/>
      <c r="Q87" s="76">
        <v>43466</v>
      </c>
    </row>
    <row r="88" spans="2:28" s="8" customFormat="1" ht="12" x14ac:dyDescent="0.3">
      <c r="C88" s="11"/>
      <c r="G88" s="11"/>
    </row>
    <row r="89" spans="2:28" x14ac:dyDescent="0.35">
      <c r="C89" s="62" t="s">
        <v>127</v>
      </c>
    </row>
    <row r="90" spans="2:28" x14ac:dyDescent="0.35">
      <c r="C90" s="12" t="s">
        <v>128</v>
      </c>
      <c r="D90" s="14">
        <v>1.2E-2</v>
      </c>
      <c r="E90" s="14"/>
    </row>
    <row r="91" spans="2:28" x14ac:dyDescent="0.35">
      <c r="C91" s="12" t="s">
        <v>129</v>
      </c>
      <c r="D91" s="14">
        <v>1.9E-2</v>
      </c>
      <c r="E91" s="14"/>
      <c r="G91" s="6"/>
      <c r="P91" s="6"/>
    </row>
  </sheetData>
  <sheetProtection algorithmName="SHA-512" hashValue="iJTKFXNaE+wZHL8NapRfQNrC/TQtdDnSGTsXxdim0uFVVnLCBiMlOB1d1TRJpfFCcLpdtlvT8ncTwBuL614bcw==" saltValue="bBL5AGVjMazYqdU1RKQfoA==" spinCount="100000" sheet="1" objects="1" scenarios="1" selectLockedCells="1"/>
  <mergeCells count="5">
    <mergeCell ref="F36:F37"/>
    <mergeCell ref="Q23:Q33"/>
    <mergeCell ref="F6:F7"/>
    <mergeCell ref="F21:F22"/>
    <mergeCell ref="Q8:Q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
  <sheetViews>
    <sheetView showGridLines="0" zoomScale="110" zoomScaleNormal="110" workbookViewId="0">
      <pane ySplit="5" topLeftCell="A6" activePane="bottomLeft" state="frozen"/>
      <selection pane="bottomLeft" activeCell="C18" sqref="C18"/>
    </sheetView>
  </sheetViews>
  <sheetFormatPr defaultRowHeight="14.5" x14ac:dyDescent="0.35"/>
  <cols>
    <col min="1" max="1" width="2" customWidth="1"/>
    <col min="2" max="2" width="34.6328125" customWidth="1"/>
    <col min="3" max="4" width="16.6328125" customWidth="1"/>
    <col min="5" max="5" width="18.36328125" customWidth="1"/>
    <col min="6" max="6" width="17.6328125" customWidth="1"/>
    <col min="7" max="13" width="16.6328125" customWidth="1"/>
  </cols>
  <sheetData>
    <row r="1" spans="1:24" s="3" customFormat="1" ht="21" x14ac:dyDescent="0.5">
      <c r="A1" s="1" t="s">
        <v>140</v>
      </c>
      <c r="B1" s="2"/>
    </row>
    <row r="2" spans="1:24" s="3" customFormat="1" ht="28.5" customHeight="1" x14ac:dyDescent="0.5">
      <c r="A2" s="2" t="s">
        <v>12</v>
      </c>
      <c r="B2" s="2"/>
    </row>
    <row r="3" spans="1:24" s="8" customFormat="1" ht="12" x14ac:dyDescent="0.3"/>
    <row r="4" spans="1:24" s="8" customFormat="1" ht="12" x14ac:dyDescent="0.3"/>
    <row r="5" spans="1:24" s="8" customFormat="1" ht="27" customHeight="1" x14ac:dyDescent="0.3">
      <c r="B5" s="16"/>
      <c r="C5" s="17" t="s">
        <v>10</v>
      </c>
      <c r="D5" s="17" t="s">
        <v>11</v>
      </c>
      <c r="E5" s="17" t="s">
        <v>146</v>
      </c>
      <c r="F5" s="17" t="s">
        <v>114</v>
      </c>
      <c r="G5" s="17" t="s">
        <v>147</v>
      </c>
      <c r="H5" s="17" t="s">
        <v>148</v>
      </c>
      <c r="I5" s="17" t="s">
        <v>149</v>
      </c>
      <c r="J5" s="17" t="s">
        <v>138</v>
      </c>
      <c r="K5" s="17" t="s">
        <v>137</v>
      </c>
      <c r="L5" s="17" t="s">
        <v>136</v>
      </c>
      <c r="M5" s="17" t="s">
        <v>135</v>
      </c>
    </row>
    <row r="6" spans="1:24" s="8" customFormat="1" ht="12" x14ac:dyDescent="0.3">
      <c r="B6" s="11" t="s">
        <v>13</v>
      </c>
      <c r="C6" s="18">
        <v>1</v>
      </c>
      <c r="D6" s="18">
        <v>1</v>
      </c>
      <c r="E6" s="18">
        <v>1</v>
      </c>
      <c r="F6" s="18">
        <v>1</v>
      </c>
      <c r="G6" s="18">
        <v>1</v>
      </c>
      <c r="H6" s="18">
        <v>1</v>
      </c>
      <c r="I6" s="18">
        <v>1</v>
      </c>
      <c r="J6" s="18">
        <v>1</v>
      </c>
      <c r="K6" s="18">
        <v>1</v>
      </c>
      <c r="L6" s="18">
        <v>1</v>
      </c>
      <c r="M6" s="18">
        <v>1</v>
      </c>
      <c r="N6" s="40"/>
      <c r="O6" s="40"/>
      <c r="P6" s="40"/>
      <c r="Q6" s="40"/>
      <c r="R6" s="40"/>
      <c r="S6" s="40"/>
      <c r="T6" s="40"/>
      <c r="U6" s="40"/>
      <c r="V6" s="40"/>
      <c r="W6" s="40"/>
      <c r="X6" s="40"/>
    </row>
    <row r="7" spans="1:24" s="8" customFormat="1" ht="12" x14ac:dyDescent="0.3">
      <c r="B7" s="11" t="s">
        <v>14</v>
      </c>
      <c r="C7" s="19">
        <v>1.02</v>
      </c>
      <c r="D7" s="19">
        <v>1.02</v>
      </c>
      <c r="E7" s="19">
        <v>1.02</v>
      </c>
      <c r="F7" s="19">
        <v>1.02</v>
      </c>
      <c r="G7" s="19">
        <v>0.99</v>
      </c>
      <c r="H7" s="19">
        <v>0.96</v>
      </c>
      <c r="I7" s="19">
        <v>0.95</v>
      </c>
      <c r="J7" s="19">
        <v>0.97</v>
      </c>
      <c r="K7" s="19">
        <v>0.97</v>
      </c>
      <c r="L7" s="19">
        <v>0.96</v>
      </c>
      <c r="M7" s="19">
        <v>0.95</v>
      </c>
      <c r="N7" s="40"/>
      <c r="O7" s="40"/>
      <c r="P7" s="40"/>
      <c r="Q7" s="40"/>
      <c r="R7" s="40"/>
      <c r="S7" s="40"/>
      <c r="T7" s="40"/>
      <c r="U7" s="40"/>
      <c r="V7" s="40"/>
      <c r="W7" s="40"/>
      <c r="X7" s="40"/>
    </row>
    <row r="8" spans="1:24" s="8" customFormat="1" ht="12" x14ac:dyDescent="0.3">
      <c r="B8" s="11" t="s">
        <v>15</v>
      </c>
      <c r="C8" s="19">
        <v>1.07</v>
      </c>
      <c r="D8" s="19">
        <v>1.08</v>
      </c>
      <c r="E8" s="19">
        <v>1.08</v>
      </c>
      <c r="F8" s="19">
        <v>1.0900000000000001</v>
      </c>
      <c r="G8" s="19">
        <v>1.01</v>
      </c>
      <c r="H8" s="19">
        <v>0.96</v>
      </c>
      <c r="I8" s="19">
        <v>0.95</v>
      </c>
      <c r="J8" s="19">
        <v>0.98</v>
      </c>
      <c r="K8" s="19">
        <v>0.97</v>
      </c>
      <c r="L8" s="19">
        <v>0.96</v>
      </c>
      <c r="M8" s="19">
        <v>0.95</v>
      </c>
      <c r="N8" s="40"/>
      <c r="O8" s="40"/>
      <c r="P8" s="40"/>
      <c r="Q8" s="40"/>
      <c r="R8" s="40"/>
      <c r="S8" s="40"/>
      <c r="T8" s="40"/>
      <c r="U8" s="40"/>
      <c r="V8" s="40"/>
      <c r="W8" s="40"/>
      <c r="X8" s="40"/>
    </row>
    <row r="9" spans="1:24" s="8" customFormat="1" ht="12" x14ac:dyDescent="0.3">
      <c r="B9" s="11" t="s">
        <v>16</v>
      </c>
      <c r="C9" s="19">
        <v>1.04</v>
      </c>
      <c r="D9" s="19">
        <v>1.04</v>
      </c>
      <c r="E9" s="19">
        <v>1.04</v>
      </c>
      <c r="F9" s="19">
        <v>1.05</v>
      </c>
      <c r="G9" s="19">
        <v>1.01</v>
      </c>
      <c r="H9" s="19">
        <v>0.99</v>
      </c>
      <c r="I9" s="19">
        <v>0.99</v>
      </c>
      <c r="J9" s="19">
        <v>1</v>
      </c>
      <c r="K9" s="19">
        <v>0.99</v>
      </c>
      <c r="L9" s="19">
        <v>0.99</v>
      </c>
      <c r="M9" s="19">
        <v>0.99</v>
      </c>
      <c r="N9" s="40"/>
      <c r="O9" s="40"/>
      <c r="P9" s="40"/>
      <c r="Q9" s="40"/>
      <c r="R9" s="40"/>
      <c r="S9" s="40"/>
      <c r="T9" s="40"/>
      <c r="U9" s="40"/>
      <c r="V9" s="40"/>
      <c r="W9" s="40"/>
      <c r="X9" s="40"/>
    </row>
    <row r="10" spans="1:24" s="8" customFormat="1" ht="12" x14ac:dyDescent="0.3">
      <c r="B10" s="11" t="s">
        <v>17</v>
      </c>
      <c r="C10" s="19">
        <v>1.07</v>
      </c>
      <c r="D10" s="19">
        <v>1.08</v>
      </c>
      <c r="E10" s="19">
        <v>1.08</v>
      </c>
      <c r="F10" s="19">
        <v>1.0900000000000001</v>
      </c>
      <c r="G10" s="19">
        <v>0.99</v>
      </c>
      <c r="H10" s="19">
        <v>0.94</v>
      </c>
      <c r="I10" s="19">
        <v>0.92</v>
      </c>
      <c r="J10" s="19">
        <v>0.96</v>
      </c>
      <c r="K10" s="19">
        <v>0.94</v>
      </c>
      <c r="L10" s="19">
        <v>0.94</v>
      </c>
      <c r="M10" s="19">
        <v>0.92</v>
      </c>
      <c r="N10" s="40"/>
      <c r="O10" s="40"/>
      <c r="P10" s="40"/>
      <c r="Q10" s="40"/>
      <c r="R10" s="40"/>
      <c r="S10" s="40"/>
      <c r="T10" s="40"/>
      <c r="U10" s="40"/>
      <c r="V10" s="40"/>
      <c r="W10" s="40"/>
      <c r="X10" s="40"/>
    </row>
    <row r="11" spans="1:24" s="8" customFormat="1" ht="12" x14ac:dyDescent="0.3">
      <c r="B11" s="11" t="s">
        <v>18</v>
      </c>
      <c r="C11" s="19">
        <v>1.07</v>
      </c>
      <c r="D11" s="19">
        <v>1.08</v>
      </c>
      <c r="E11" s="19">
        <v>1.08</v>
      </c>
      <c r="F11" s="19">
        <v>1.0900000000000001</v>
      </c>
      <c r="G11" s="19">
        <v>1.01</v>
      </c>
      <c r="H11" s="19">
        <v>0.97</v>
      </c>
      <c r="I11" s="19">
        <v>0.95</v>
      </c>
      <c r="J11" s="19">
        <v>0.98</v>
      </c>
      <c r="K11" s="19">
        <v>0.97</v>
      </c>
      <c r="L11" s="19">
        <v>0.96</v>
      </c>
      <c r="M11" s="19">
        <v>0.95</v>
      </c>
      <c r="N11" s="40"/>
      <c r="O11" s="40"/>
      <c r="P11" s="40"/>
      <c r="Q11" s="40"/>
      <c r="R11" s="40"/>
      <c r="S11" s="40"/>
      <c r="T11" s="40"/>
      <c r="U11" s="40"/>
      <c r="V11" s="40"/>
      <c r="W11" s="40"/>
      <c r="X11" s="40"/>
    </row>
    <row r="12" spans="1:24" s="8" customFormat="1" ht="12" x14ac:dyDescent="0.3">
      <c r="B12" s="11" t="s">
        <v>19</v>
      </c>
      <c r="C12" s="19">
        <v>1.1599999999999999</v>
      </c>
      <c r="D12" s="19">
        <v>1.1599999999999999</v>
      </c>
      <c r="E12" s="19">
        <v>1.1599999999999999</v>
      </c>
      <c r="F12" s="19">
        <v>1.19</v>
      </c>
      <c r="G12" s="19">
        <v>1.07</v>
      </c>
      <c r="H12" s="19">
        <v>1.01</v>
      </c>
      <c r="I12" s="19">
        <v>0.99</v>
      </c>
      <c r="J12" s="19">
        <v>1.01</v>
      </c>
      <c r="K12" s="19">
        <v>1.01</v>
      </c>
      <c r="L12" s="19">
        <v>1.01</v>
      </c>
      <c r="M12" s="19">
        <v>0.99</v>
      </c>
      <c r="N12" s="40"/>
      <c r="O12" s="40"/>
      <c r="P12" s="40"/>
      <c r="Q12" s="40"/>
      <c r="R12" s="40"/>
      <c r="S12" s="40"/>
      <c r="T12" s="40"/>
      <c r="U12" s="40"/>
      <c r="V12" s="40"/>
      <c r="W12" s="40"/>
      <c r="X12" s="40"/>
    </row>
    <row r="13" spans="1:24" s="8" customFormat="1" ht="12" x14ac:dyDescent="0.3">
      <c r="B13" s="11" t="s">
        <v>20</v>
      </c>
      <c r="C13" s="19">
        <v>1.07</v>
      </c>
      <c r="D13" s="19">
        <v>1.08</v>
      </c>
      <c r="E13" s="19">
        <v>1.08</v>
      </c>
      <c r="F13" s="19">
        <v>1.0900000000000001</v>
      </c>
      <c r="G13" s="19">
        <v>1.01</v>
      </c>
      <c r="H13" s="19">
        <v>0.97</v>
      </c>
      <c r="I13" s="19">
        <v>0.95</v>
      </c>
      <c r="J13" s="19">
        <v>0.98</v>
      </c>
      <c r="K13" s="19">
        <v>0.97</v>
      </c>
      <c r="L13" s="19">
        <v>0.97</v>
      </c>
      <c r="M13" s="19">
        <v>0.95</v>
      </c>
      <c r="N13" s="40"/>
      <c r="O13" s="40"/>
      <c r="P13" s="40"/>
      <c r="Q13" s="40"/>
      <c r="R13" s="40"/>
      <c r="S13" s="40"/>
      <c r="T13" s="40"/>
      <c r="U13" s="40"/>
      <c r="V13" s="40"/>
      <c r="W13" s="40"/>
      <c r="X13" s="40"/>
    </row>
    <row r="14" spans="1:24" s="8" customFormat="1" ht="12" x14ac:dyDescent="0.3">
      <c r="B14" s="11" t="s">
        <v>21</v>
      </c>
      <c r="C14" s="19">
        <v>1.08</v>
      </c>
      <c r="D14" s="19">
        <v>1.0900000000000001</v>
      </c>
      <c r="E14" s="19">
        <v>1.0900000000000001</v>
      </c>
      <c r="F14" s="19">
        <v>1.1000000000000001</v>
      </c>
      <c r="G14" s="19">
        <v>1.06</v>
      </c>
      <c r="H14" s="19">
        <v>1.04</v>
      </c>
      <c r="I14" s="19">
        <v>1.04</v>
      </c>
      <c r="J14" s="19">
        <v>1.04</v>
      </c>
      <c r="K14" s="19">
        <v>1.04</v>
      </c>
      <c r="L14" s="19">
        <v>1.04</v>
      </c>
      <c r="M14" s="19">
        <v>1.04</v>
      </c>
      <c r="N14" s="40"/>
      <c r="O14" s="40"/>
      <c r="P14" s="40"/>
      <c r="Q14" s="40"/>
      <c r="R14" s="40"/>
      <c r="S14" s="40"/>
      <c r="T14" s="40"/>
      <c r="U14" s="40"/>
      <c r="V14" s="40"/>
      <c r="W14" s="40"/>
      <c r="X14" s="40"/>
    </row>
    <row r="15" spans="1:24" s="8" customFormat="1" ht="12" x14ac:dyDescent="0.3">
      <c r="B15" s="11" t="s">
        <v>22</v>
      </c>
      <c r="C15" s="19">
        <v>1.07</v>
      </c>
      <c r="D15" s="19">
        <v>1.08</v>
      </c>
      <c r="E15" s="19">
        <v>1.08</v>
      </c>
      <c r="F15" s="19">
        <v>1.0900000000000001</v>
      </c>
      <c r="G15" s="19">
        <v>1.02</v>
      </c>
      <c r="H15" s="19">
        <v>0.97</v>
      </c>
      <c r="I15" s="19">
        <v>0.96</v>
      </c>
      <c r="J15" s="19">
        <v>0.98</v>
      </c>
      <c r="K15" s="19">
        <v>0.98</v>
      </c>
      <c r="L15" s="19">
        <v>0.97</v>
      </c>
      <c r="M15" s="19">
        <v>0.96</v>
      </c>
      <c r="N15" s="40"/>
      <c r="O15" s="40"/>
      <c r="P15" s="40"/>
      <c r="Q15" s="40"/>
      <c r="R15" s="40"/>
      <c r="S15" s="40"/>
      <c r="T15" s="40"/>
      <c r="U15" s="40"/>
      <c r="V15" s="40"/>
      <c r="W15" s="40"/>
      <c r="X15" s="40"/>
    </row>
    <row r="16" spans="1:24" s="8" customFormat="1" ht="12" x14ac:dyDescent="0.3">
      <c r="B16" s="11" t="s">
        <v>23</v>
      </c>
      <c r="C16" s="19">
        <v>1.07</v>
      </c>
      <c r="D16" s="19">
        <v>1.08</v>
      </c>
      <c r="E16" s="19">
        <v>1.08</v>
      </c>
      <c r="F16" s="19">
        <v>1.0900000000000001</v>
      </c>
      <c r="G16" s="19">
        <v>0.99</v>
      </c>
      <c r="H16" s="19">
        <v>0.94</v>
      </c>
      <c r="I16" s="19">
        <v>0.91</v>
      </c>
      <c r="J16" s="19">
        <v>0.96</v>
      </c>
      <c r="K16" s="19">
        <v>0.94</v>
      </c>
      <c r="L16" s="19">
        <v>0.93</v>
      </c>
      <c r="M16" s="19">
        <v>0.91</v>
      </c>
      <c r="N16" s="40"/>
      <c r="O16" s="40"/>
      <c r="P16" s="40"/>
      <c r="Q16" s="40"/>
      <c r="R16" s="40"/>
      <c r="S16" s="40"/>
      <c r="T16" s="40"/>
      <c r="U16" s="40"/>
      <c r="V16" s="40"/>
      <c r="W16" s="40"/>
      <c r="X16" s="40"/>
    </row>
    <row r="17" spans="2:24" s="8" customFormat="1" ht="12" x14ac:dyDescent="0.3">
      <c r="B17" s="11" t="s">
        <v>24</v>
      </c>
      <c r="C17" s="19">
        <v>1.07</v>
      </c>
      <c r="D17" s="19">
        <v>1.08</v>
      </c>
      <c r="E17" s="19">
        <v>1.08</v>
      </c>
      <c r="F17" s="19">
        <v>1.0900000000000001</v>
      </c>
      <c r="G17" s="19">
        <v>0.99</v>
      </c>
      <c r="H17" s="19">
        <v>0.94</v>
      </c>
      <c r="I17" s="19">
        <v>0.91</v>
      </c>
      <c r="J17" s="19">
        <v>0.96</v>
      </c>
      <c r="K17" s="19">
        <v>0.94</v>
      </c>
      <c r="L17" s="19">
        <v>0.93</v>
      </c>
      <c r="M17" s="19">
        <v>0.91</v>
      </c>
      <c r="N17" s="40"/>
      <c r="O17" s="40"/>
      <c r="P17" s="40"/>
      <c r="Q17" s="40"/>
      <c r="R17" s="40"/>
      <c r="S17" s="40"/>
      <c r="T17" s="40"/>
      <c r="U17" s="40"/>
      <c r="V17" s="40"/>
      <c r="W17" s="40"/>
      <c r="X17" s="40"/>
    </row>
    <row r="18" spans="2:24" s="8" customFormat="1" ht="12" x14ac:dyDescent="0.3">
      <c r="B18" s="11" t="s">
        <v>25</v>
      </c>
      <c r="C18" s="19">
        <v>1.08</v>
      </c>
      <c r="D18" s="19">
        <v>1.0900000000000001</v>
      </c>
      <c r="E18" s="19">
        <v>1.0900000000000001</v>
      </c>
      <c r="F18" s="19">
        <v>1.1000000000000001</v>
      </c>
      <c r="G18" s="19">
        <v>1.06</v>
      </c>
      <c r="H18" s="19">
        <v>1.05</v>
      </c>
      <c r="I18" s="19">
        <v>1.05</v>
      </c>
      <c r="J18" s="19">
        <v>1.04</v>
      </c>
      <c r="K18" s="19">
        <v>1.04</v>
      </c>
      <c r="L18" s="19">
        <v>1.05</v>
      </c>
      <c r="M18" s="19">
        <v>1.05</v>
      </c>
      <c r="N18" s="40"/>
      <c r="O18" s="40"/>
      <c r="P18" s="40"/>
      <c r="Q18" s="40"/>
      <c r="R18" s="40"/>
      <c r="S18" s="40"/>
      <c r="T18" s="40"/>
      <c r="U18" s="40"/>
      <c r="V18" s="40"/>
      <c r="W18" s="40"/>
      <c r="X18" s="40"/>
    </row>
    <row r="19" spans="2:24" s="8" customFormat="1" ht="12" x14ac:dyDescent="0.3">
      <c r="B19" s="11" t="s">
        <v>26</v>
      </c>
      <c r="C19" s="19">
        <v>1.08</v>
      </c>
      <c r="D19" s="19">
        <v>1.08</v>
      </c>
      <c r="E19" s="19">
        <v>1.08</v>
      </c>
      <c r="F19" s="19">
        <v>1.1000000000000001</v>
      </c>
      <c r="G19" s="19">
        <v>1.03</v>
      </c>
      <c r="H19" s="19">
        <v>1</v>
      </c>
      <c r="I19" s="19">
        <v>0.99</v>
      </c>
      <c r="J19" s="19">
        <v>1</v>
      </c>
      <c r="K19" s="19">
        <v>1</v>
      </c>
      <c r="L19" s="19">
        <v>1</v>
      </c>
      <c r="M19" s="19">
        <v>0.99</v>
      </c>
      <c r="N19" s="40"/>
      <c r="O19" s="40"/>
      <c r="P19" s="40"/>
      <c r="Q19" s="40"/>
      <c r="R19" s="40"/>
      <c r="S19" s="40"/>
      <c r="T19" s="40"/>
      <c r="U19" s="40"/>
      <c r="V19" s="40"/>
      <c r="W19" s="40"/>
      <c r="X19" s="40"/>
    </row>
    <row r="20" spans="2:24" s="8" customFormat="1" ht="12" x14ac:dyDescent="0.3">
      <c r="B20" s="11" t="s">
        <v>27</v>
      </c>
      <c r="C20" s="19">
        <v>1.07</v>
      </c>
      <c r="D20" s="19">
        <v>1.08</v>
      </c>
      <c r="E20" s="19">
        <v>1.08</v>
      </c>
      <c r="F20" s="19">
        <v>1.0900000000000001</v>
      </c>
      <c r="G20" s="19">
        <v>0.99</v>
      </c>
      <c r="H20" s="19">
        <v>0.94</v>
      </c>
      <c r="I20" s="19">
        <v>0.91</v>
      </c>
      <c r="J20" s="19">
        <v>0.96</v>
      </c>
      <c r="K20" s="19">
        <v>0.94</v>
      </c>
      <c r="L20" s="19">
        <v>0.93</v>
      </c>
      <c r="M20" s="19">
        <v>0.92</v>
      </c>
      <c r="N20" s="40"/>
      <c r="O20" s="40"/>
      <c r="P20" s="40"/>
      <c r="Q20" s="40"/>
      <c r="R20" s="40"/>
      <c r="S20" s="40"/>
      <c r="T20" s="40"/>
      <c r="U20" s="40"/>
      <c r="V20" s="40"/>
      <c r="W20" s="40"/>
      <c r="X20" s="40"/>
    </row>
    <row r="21" spans="2:24" s="8" customFormat="1" ht="12" x14ac:dyDescent="0.3">
      <c r="B21" s="11" t="s">
        <v>28</v>
      </c>
      <c r="C21" s="19">
        <v>1.07</v>
      </c>
      <c r="D21" s="19">
        <v>1.08</v>
      </c>
      <c r="E21" s="19">
        <v>1.08</v>
      </c>
      <c r="F21" s="19">
        <v>1.0900000000000001</v>
      </c>
      <c r="G21" s="19">
        <v>1.02</v>
      </c>
      <c r="H21" s="19">
        <v>0.97</v>
      </c>
      <c r="I21" s="19">
        <v>0.96</v>
      </c>
      <c r="J21" s="19">
        <v>0.98</v>
      </c>
      <c r="K21" s="19">
        <v>0.98</v>
      </c>
      <c r="L21" s="19">
        <v>0.97</v>
      </c>
      <c r="M21" s="19">
        <v>0.96</v>
      </c>
      <c r="N21" s="40"/>
      <c r="O21" s="40"/>
      <c r="P21" s="40"/>
      <c r="Q21" s="40"/>
      <c r="R21" s="40"/>
      <c r="S21" s="40"/>
      <c r="T21" s="40"/>
      <c r="U21" s="40"/>
      <c r="V21" s="40"/>
      <c r="W21" s="40"/>
      <c r="X21" s="40"/>
    </row>
    <row r="22" spans="2:24" s="8" customFormat="1" ht="12" x14ac:dyDescent="0.3">
      <c r="B22" s="11" t="s">
        <v>29</v>
      </c>
      <c r="C22" s="19">
        <v>1.05</v>
      </c>
      <c r="D22" s="19">
        <v>1.05</v>
      </c>
      <c r="E22" s="19">
        <v>1.05</v>
      </c>
      <c r="F22" s="19">
        <v>1.06</v>
      </c>
      <c r="G22" s="19">
        <v>1.08</v>
      </c>
      <c r="H22" s="19">
        <v>1.1100000000000001</v>
      </c>
      <c r="I22" s="19">
        <v>1.1299999999999999</v>
      </c>
      <c r="J22" s="19">
        <v>1.08</v>
      </c>
      <c r="K22" s="19">
        <v>1.1000000000000001</v>
      </c>
      <c r="L22" s="19">
        <v>1.1200000000000001</v>
      </c>
      <c r="M22" s="19">
        <v>1.1299999999999999</v>
      </c>
      <c r="N22" s="40"/>
      <c r="O22" s="40"/>
      <c r="P22" s="40"/>
      <c r="Q22" s="40"/>
      <c r="R22" s="40"/>
      <c r="S22" s="40"/>
      <c r="T22" s="40"/>
      <c r="U22" s="40"/>
      <c r="V22" s="40"/>
      <c r="W22" s="40"/>
      <c r="X22" s="40"/>
    </row>
    <row r="23" spans="2:24" s="8" customFormat="1" ht="12" x14ac:dyDescent="0.3">
      <c r="B23" s="11" t="s">
        <v>30</v>
      </c>
      <c r="C23" s="19">
        <v>1</v>
      </c>
      <c r="D23" s="19">
        <v>1</v>
      </c>
      <c r="E23" s="19">
        <v>1</v>
      </c>
      <c r="F23" s="19">
        <v>1</v>
      </c>
      <c r="G23" s="19">
        <v>1.02</v>
      </c>
      <c r="H23" s="19">
        <v>1.03</v>
      </c>
      <c r="I23" s="19">
        <v>1.03</v>
      </c>
      <c r="J23" s="19">
        <v>1.02</v>
      </c>
      <c r="K23" s="19">
        <v>1.03</v>
      </c>
      <c r="L23" s="19">
        <v>1.03</v>
      </c>
      <c r="M23" s="19">
        <v>1.03</v>
      </c>
      <c r="N23" s="40"/>
      <c r="O23" s="40"/>
      <c r="P23" s="40"/>
      <c r="Q23" s="40"/>
      <c r="R23" s="40"/>
      <c r="S23" s="40"/>
      <c r="T23" s="40"/>
      <c r="U23" s="40"/>
      <c r="V23" s="40"/>
      <c r="W23" s="40"/>
      <c r="X23" s="40"/>
    </row>
    <row r="24" spans="2:24" s="8" customFormat="1" ht="12" x14ac:dyDescent="0.3">
      <c r="B24" s="11" t="s">
        <v>31</v>
      </c>
      <c r="C24" s="19">
        <v>1.1399999999999999</v>
      </c>
      <c r="D24" s="19">
        <v>1.1200000000000001</v>
      </c>
      <c r="E24" s="19">
        <v>1.1200000000000001</v>
      </c>
      <c r="F24" s="19">
        <v>1.1000000000000001</v>
      </c>
      <c r="G24" s="19">
        <v>1.76</v>
      </c>
      <c r="H24" s="19">
        <v>2.25</v>
      </c>
      <c r="I24" s="19">
        <v>2.5299999999999998</v>
      </c>
      <c r="J24" s="19">
        <v>1.93</v>
      </c>
      <c r="K24" s="19">
        <v>2.15</v>
      </c>
      <c r="L24" s="19">
        <v>2.31</v>
      </c>
      <c r="M24" s="19">
        <v>2.5299999999999998</v>
      </c>
      <c r="N24" s="40"/>
      <c r="O24" s="40"/>
      <c r="P24" s="40"/>
      <c r="Q24" s="40"/>
      <c r="R24" s="40"/>
      <c r="S24" s="40"/>
      <c r="T24" s="40"/>
      <c r="U24" s="40"/>
      <c r="V24" s="40"/>
      <c r="W24" s="40"/>
      <c r="X24" s="40"/>
    </row>
    <row r="25" spans="2:24" s="8" customFormat="1" ht="12" x14ac:dyDescent="0.3">
      <c r="B25" s="11" t="s">
        <v>32</v>
      </c>
      <c r="C25" s="19">
        <v>1.1200000000000001</v>
      </c>
      <c r="D25" s="19">
        <v>1.1000000000000001</v>
      </c>
      <c r="E25" s="19">
        <v>1.1000000000000001</v>
      </c>
      <c r="F25" s="19">
        <v>1.0900000000000001</v>
      </c>
      <c r="G25" s="19">
        <v>1.63</v>
      </c>
      <c r="H25" s="19">
        <v>2.04</v>
      </c>
      <c r="I25" s="19">
        <v>2.27</v>
      </c>
      <c r="J25" s="19">
        <v>1.78</v>
      </c>
      <c r="K25" s="19">
        <v>1.96</v>
      </c>
      <c r="L25" s="19">
        <v>2.09</v>
      </c>
      <c r="M25" s="19">
        <v>2.27</v>
      </c>
      <c r="N25" s="40"/>
      <c r="O25" s="40"/>
      <c r="P25" s="40"/>
      <c r="Q25" s="40"/>
      <c r="R25" s="40"/>
      <c r="S25" s="40"/>
      <c r="T25" s="40"/>
      <c r="U25" s="40"/>
      <c r="V25" s="40"/>
      <c r="W25" s="40"/>
      <c r="X25" s="40"/>
    </row>
    <row r="26" spans="2:24" s="8" customFormat="1" ht="12" x14ac:dyDescent="0.3">
      <c r="B26" s="11" t="s">
        <v>33</v>
      </c>
      <c r="C26" s="19">
        <v>1.03</v>
      </c>
      <c r="D26" s="19">
        <v>1.02</v>
      </c>
      <c r="E26" s="19">
        <v>1.02</v>
      </c>
      <c r="F26" s="19">
        <v>1.02</v>
      </c>
      <c r="G26" s="19">
        <v>1.1499999999999999</v>
      </c>
      <c r="H26" s="19">
        <v>1.24</v>
      </c>
      <c r="I26" s="19">
        <v>1.29</v>
      </c>
      <c r="J26" s="19">
        <v>1.18</v>
      </c>
      <c r="K26" s="19">
        <v>1.22</v>
      </c>
      <c r="L26" s="19">
        <v>1.25</v>
      </c>
      <c r="M26" s="19">
        <v>1.29</v>
      </c>
      <c r="N26" s="40"/>
      <c r="O26" s="40"/>
      <c r="P26" s="40"/>
      <c r="Q26" s="40"/>
      <c r="R26" s="40"/>
      <c r="S26" s="40"/>
      <c r="T26" s="40"/>
      <c r="U26" s="40"/>
      <c r="V26" s="40"/>
      <c r="W26" s="40"/>
      <c r="X26" s="40"/>
    </row>
    <row r="27" spans="2:24" s="8" customFormat="1" ht="12" x14ac:dyDescent="0.3">
      <c r="B27" s="11" t="s">
        <v>34</v>
      </c>
      <c r="C27" s="19">
        <v>1.07</v>
      </c>
      <c r="D27" s="19">
        <v>1.06</v>
      </c>
      <c r="E27" s="19">
        <v>1.06</v>
      </c>
      <c r="F27" s="19">
        <v>1.05</v>
      </c>
      <c r="G27" s="19">
        <v>1.36</v>
      </c>
      <c r="H27" s="19">
        <v>1.59</v>
      </c>
      <c r="I27" s="19">
        <v>1.71</v>
      </c>
      <c r="J27" s="19">
        <v>1.44</v>
      </c>
      <c r="K27" s="19">
        <v>1.54</v>
      </c>
      <c r="L27" s="19">
        <v>1.61</v>
      </c>
      <c r="M27" s="19">
        <v>1.72</v>
      </c>
      <c r="N27" s="40"/>
      <c r="O27" s="40"/>
      <c r="P27" s="40"/>
      <c r="Q27" s="40"/>
      <c r="R27" s="40"/>
      <c r="S27" s="40"/>
      <c r="T27" s="40"/>
      <c r="U27" s="40"/>
      <c r="V27" s="40"/>
      <c r="W27" s="40"/>
      <c r="X27" s="40"/>
    </row>
    <row r="28" spans="2:24" s="8" customFormat="1" ht="12" x14ac:dyDescent="0.3">
      <c r="B28" s="11" t="s">
        <v>35</v>
      </c>
      <c r="C28" s="19">
        <v>1.08</v>
      </c>
      <c r="D28" s="19">
        <v>1.08</v>
      </c>
      <c r="E28" s="19">
        <v>1.08</v>
      </c>
      <c r="F28" s="19">
        <v>1.08</v>
      </c>
      <c r="G28" s="19">
        <v>1.25</v>
      </c>
      <c r="H28" s="19">
        <v>1.39</v>
      </c>
      <c r="I28" s="19">
        <v>1.47</v>
      </c>
      <c r="J28" s="19">
        <v>1.29</v>
      </c>
      <c r="K28" s="19">
        <v>1.36</v>
      </c>
      <c r="L28" s="19">
        <v>1.41</v>
      </c>
      <c r="M28" s="19">
        <v>1.47</v>
      </c>
      <c r="N28" s="40"/>
      <c r="O28" s="40"/>
      <c r="P28" s="40"/>
      <c r="Q28" s="40"/>
      <c r="R28" s="40"/>
      <c r="S28" s="40"/>
      <c r="T28" s="40"/>
      <c r="U28" s="40"/>
      <c r="V28" s="40"/>
      <c r="W28" s="40"/>
      <c r="X28" s="40"/>
    </row>
    <row r="29" spans="2:24" s="8" customFormat="1" ht="12" x14ac:dyDescent="0.3">
      <c r="B29" s="11" t="s">
        <v>36</v>
      </c>
      <c r="C29" s="19">
        <v>1.03</v>
      </c>
      <c r="D29" s="19">
        <v>1.03</v>
      </c>
      <c r="E29" s="19">
        <v>1.03</v>
      </c>
      <c r="F29" s="19">
        <v>1.02</v>
      </c>
      <c r="G29" s="19">
        <v>1.18</v>
      </c>
      <c r="H29" s="19">
        <v>1.3</v>
      </c>
      <c r="I29" s="19">
        <v>1.36</v>
      </c>
      <c r="J29" s="19">
        <v>1.22</v>
      </c>
      <c r="K29" s="19">
        <v>1.27</v>
      </c>
      <c r="L29" s="19">
        <v>1.31</v>
      </c>
      <c r="M29" s="19">
        <v>1.36</v>
      </c>
      <c r="N29" s="40"/>
      <c r="O29" s="40"/>
      <c r="P29" s="40"/>
      <c r="Q29" s="40"/>
      <c r="R29" s="40"/>
      <c r="S29" s="40"/>
      <c r="T29" s="40"/>
      <c r="U29" s="40"/>
      <c r="V29" s="40"/>
      <c r="W29" s="40"/>
      <c r="X29" s="40"/>
    </row>
    <row r="30" spans="2:24" s="8" customFormat="1" ht="12" x14ac:dyDescent="0.3">
      <c r="B30" s="11" t="s">
        <v>37</v>
      </c>
      <c r="C30" s="19">
        <v>1.04</v>
      </c>
      <c r="D30" s="19">
        <v>1.04</v>
      </c>
      <c r="E30" s="19">
        <v>1.04</v>
      </c>
      <c r="F30" s="19">
        <v>1.05</v>
      </c>
      <c r="G30" s="19">
        <v>1.01</v>
      </c>
      <c r="H30" s="19">
        <v>1</v>
      </c>
      <c r="I30" s="19">
        <v>0.99</v>
      </c>
      <c r="J30" s="19">
        <v>1</v>
      </c>
      <c r="K30" s="19">
        <v>1</v>
      </c>
      <c r="L30" s="19">
        <v>1</v>
      </c>
      <c r="M30" s="19">
        <v>0.99</v>
      </c>
      <c r="N30" s="40"/>
      <c r="O30" s="40"/>
      <c r="P30" s="40"/>
      <c r="Q30" s="40"/>
      <c r="R30" s="40"/>
      <c r="S30" s="40"/>
      <c r="T30" s="40"/>
      <c r="U30" s="40"/>
      <c r="V30" s="40"/>
      <c r="W30" s="40"/>
      <c r="X30" s="40"/>
    </row>
    <row r="31" spans="2:24" s="8" customFormat="1" ht="12" x14ac:dyDescent="0.3">
      <c r="B31" s="11" t="s">
        <v>38</v>
      </c>
      <c r="C31" s="19">
        <v>1.04</v>
      </c>
      <c r="D31" s="19">
        <v>1.04</v>
      </c>
      <c r="E31" s="19">
        <v>1.04</v>
      </c>
      <c r="F31" s="19">
        <v>1.05</v>
      </c>
      <c r="G31" s="19">
        <v>1.01</v>
      </c>
      <c r="H31" s="19">
        <v>0.99</v>
      </c>
      <c r="I31" s="19">
        <v>0.99</v>
      </c>
      <c r="J31" s="19">
        <v>1</v>
      </c>
      <c r="K31" s="19">
        <v>0.99</v>
      </c>
      <c r="L31" s="19">
        <v>0.99</v>
      </c>
      <c r="M31" s="19">
        <v>0.99</v>
      </c>
      <c r="N31" s="40"/>
      <c r="O31" s="40"/>
      <c r="P31" s="40"/>
      <c r="Q31" s="40"/>
      <c r="R31" s="40"/>
      <c r="S31" s="40"/>
      <c r="T31" s="40"/>
      <c r="U31" s="40"/>
      <c r="V31" s="40"/>
      <c r="W31" s="40"/>
      <c r="X31" s="40"/>
    </row>
    <row r="32" spans="2:24" s="8" customFormat="1" ht="12" x14ac:dyDescent="0.3">
      <c r="B32" s="11" t="s">
        <v>39</v>
      </c>
      <c r="C32" s="19">
        <v>1.02</v>
      </c>
      <c r="D32" s="19">
        <v>1.01</v>
      </c>
      <c r="E32" s="19">
        <v>1.01</v>
      </c>
      <c r="F32" s="19">
        <v>1.01</v>
      </c>
      <c r="G32" s="19">
        <v>1.08</v>
      </c>
      <c r="H32" s="19">
        <v>1.1299999999999999</v>
      </c>
      <c r="I32" s="19">
        <v>1.1599999999999999</v>
      </c>
      <c r="J32" s="19">
        <v>1.1000000000000001</v>
      </c>
      <c r="K32" s="19">
        <v>1.1200000000000001</v>
      </c>
      <c r="L32" s="19">
        <v>1.1399999999999999</v>
      </c>
      <c r="M32" s="19">
        <v>1.1599999999999999</v>
      </c>
      <c r="N32" s="40"/>
      <c r="O32" s="40"/>
      <c r="P32" s="40"/>
      <c r="Q32" s="40"/>
      <c r="R32" s="40"/>
      <c r="S32" s="40"/>
      <c r="T32" s="40"/>
      <c r="U32" s="40"/>
      <c r="V32" s="40"/>
      <c r="W32" s="40"/>
      <c r="X32" s="40"/>
    </row>
    <row r="33" spans="2:24" s="8" customFormat="1" ht="12" x14ac:dyDescent="0.3">
      <c r="B33" s="11" t="s">
        <v>40</v>
      </c>
      <c r="C33" s="19">
        <v>1.03</v>
      </c>
      <c r="D33" s="19">
        <v>1.03</v>
      </c>
      <c r="E33" s="19">
        <v>1.03</v>
      </c>
      <c r="F33" s="19">
        <v>1.02</v>
      </c>
      <c r="G33" s="19">
        <v>1.17</v>
      </c>
      <c r="H33" s="19">
        <v>1.29</v>
      </c>
      <c r="I33" s="19">
        <v>1.35</v>
      </c>
      <c r="J33" s="19">
        <v>1.21</v>
      </c>
      <c r="K33" s="19">
        <v>1.26</v>
      </c>
      <c r="L33" s="19">
        <v>1.3</v>
      </c>
      <c r="M33" s="19">
        <v>1.35</v>
      </c>
      <c r="N33" s="40"/>
      <c r="O33" s="40"/>
      <c r="P33" s="40"/>
      <c r="Q33" s="40"/>
      <c r="R33" s="40"/>
      <c r="S33" s="40"/>
      <c r="T33" s="40"/>
      <c r="U33" s="40"/>
      <c r="V33" s="40"/>
      <c r="W33" s="40"/>
      <c r="X33" s="40"/>
    </row>
    <row r="34" spans="2:24" s="8" customFormat="1" ht="12" x14ac:dyDescent="0.3">
      <c r="B34" s="11" t="s">
        <v>41</v>
      </c>
      <c r="C34" s="19">
        <v>1</v>
      </c>
      <c r="D34" s="19">
        <v>1</v>
      </c>
      <c r="E34" s="19">
        <v>1</v>
      </c>
      <c r="F34" s="19">
        <v>1</v>
      </c>
      <c r="G34" s="19">
        <v>1.03</v>
      </c>
      <c r="H34" s="19">
        <v>1.04</v>
      </c>
      <c r="I34" s="19">
        <v>1.05</v>
      </c>
      <c r="J34" s="19">
        <v>1.03</v>
      </c>
      <c r="K34" s="19">
        <v>1.04</v>
      </c>
      <c r="L34" s="19">
        <v>1.04</v>
      </c>
      <c r="M34" s="19">
        <v>1.05</v>
      </c>
      <c r="N34" s="40"/>
      <c r="O34" s="40"/>
      <c r="P34" s="40"/>
      <c r="Q34" s="40"/>
      <c r="R34" s="40"/>
      <c r="S34" s="40"/>
      <c r="T34" s="40"/>
      <c r="U34" s="40"/>
      <c r="V34" s="40"/>
      <c r="W34" s="40"/>
      <c r="X34" s="40"/>
    </row>
    <row r="35" spans="2:24" s="8" customFormat="1" ht="12" x14ac:dyDescent="0.3">
      <c r="B35" s="11" t="s">
        <v>42</v>
      </c>
      <c r="C35" s="19">
        <v>1.02</v>
      </c>
      <c r="D35" s="19">
        <v>1.02</v>
      </c>
      <c r="E35" s="19">
        <v>1.02</v>
      </c>
      <c r="F35" s="19">
        <v>1.02</v>
      </c>
      <c r="G35" s="19">
        <v>1.1299999999999999</v>
      </c>
      <c r="H35" s="19">
        <v>1.22</v>
      </c>
      <c r="I35" s="19">
        <v>1.26</v>
      </c>
      <c r="J35" s="19">
        <v>1.1599999999999999</v>
      </c>
      <c r="K35" s="19">
        <v>1.2</v>
      </c>
      <c r="L35" s="19">
        <v>1.23</v>
      </c>
      <c r="M35" s="19">
        <v>1.26</v>
      </c>
      <c r="N35" s="40"/>
      <c r="O35" s="40"/>
      <c r="P35" s="40"/>
      <c r="Q35" s="40"/>
      <c r="R35" s="40"/>
      <c r="S35" s="40"/>
      <c r="T35" s="40"/>
      <c r="U35" s="40"/>
      <c r="V35" s="40"/>
      <c r="W35" s="40"/>
      <c r="X35" s="40"/>
    </row>
    <row r="36" spans="2:24" s="8" customFormat="1" ht="12" x14ac:dyDescent="0.3">
      <c r="B36" s="11" t="s">
        <v>43</v>
      </c>
      <c r="C36" s="19">
        <v>1.35</v>
      </c>
      <c r="D36" s="19">
        <v>1.36</v>
      </c>
      <c r="E36" s="19">
        <v>1.36</v>
      </c>
      <c r="F36" s="19">
        <v>1.41</v>
      </c>
      <c r="G36" s="19">
        <v>1.29</v>
      </c>
      <c r="H36" s="19">
        <v>1.26</v>
      </c>
      <c r="I36" s="19">
        <v>1.28</v>
      </c>
      <c r="J36" s="19">
        <v>1.21</v>
      </c>
      <c r="K36" s="19">
        <v>1.24</v>
      </c>
      <c r="L36" s="19">
        <v>1.27</v>
      </c>
      <c r="M36" s="19">
        <v>1.28</v>
      </c>
      <c r="N36" s="40"/>
      <c r="O36" s="40"/>
      <c r="P36" s="40"/>
      <c r="Q36" s="40"/>
      <c r="R36" s="40"/>
      <c r="S36" s="40"/>
      <c r="T36" s="40"/>
      <c r="U36" s="40"/>
      <c r="V36" s="40"/>
      <c r="W36" s="40"/>
      <c r="X36" s="40"/>
    </row>
    <row r="37" spans="2:24" s="8" customFormat="1" ht="12" x14ac:dyDescent="0.3">
      <c r="B37" s="11" t="s">
        <v>44</v>
      </c>
      <c r="C37" s="19">
        <v>1.39</v>
      </c>
      <c r="D37" s="19">
        <v>1.4</v>
      </c>
      <c r="E37" s="19">
        <v>1.4</v>
      </c>
      <c r="F37" s="19">
        <v>1.47</v>
      </c>
      <c r="G37" s="19">
        <v>1.29</v>
      </c>
      <c r="H37" s="19">
        <v>1.24</v>
      </c>
      <c r="I37" s="19">
        <v>1.24</v>
      </c>
      <c r="J37" s="19">
        <v>1.19</v>
      </c>
      <c r="K37" s="19">
        <v>1.22</v>
      </c>
      <c r="L37" s="19">
        <v>1.24</v>
      </c>
      <c r="M37" s="19">
        <v>1.24</v>
      </c>
      <c r="N37" s="40"/>
      <c r="O37" s="40"/>
      <c r="P37" s="40"/>
      <c r="Q37" s="40"/>
      <c r="R37" s="40"/>
      <c r="S37" s="40"/>
      <c r="T37" s="40"/>
      <c r="U37" s="40"/>
      <c r="V37" s="40"/>
      <c r="W37" s="40"/>
      <c r="X37" s="40"/>
    </row>
    <row r="38" spans="2:24" s="8" customFormat="1" ht="12" x14ac:dyDescent="0.3">
      <c r="B38" s="11" t="s">
        <v>45</v>
      </c>
      <c r="C38" s="19">
        <v>0.95</v>
      </c>
      <c r="D38" s="19">
        <v>0.95</v>
      </c>
      <c r="E38" s="19">
        <v>0.95</v>
      </c>
      <c r="F38" s="19">
        <v>0.94</v>
      </c>
      <c r="G38" s="19">
        <v>0.93</v>
      </c>
      <c r="H38" s="19">
        <v>0.92</v>
      </c>
      <c r="I38" s="19">
        <v>0.91</v>
      </c>
      <c r="J38" s="19">
        <v>0.94</v>
      </c>
      <c r="K38" s="19">
        <v>0.93</v>
      </c>
      <c r="L38" s="19">
        <v>0.92</v>
      </c>
      <c r="M38" s="19">
        <v>0.91</v>
      </c>
      <c r="N38" s="40"/>
      <c r="O38" s="40"/>
      <c r="P38" s="40"/>
      <c r="Q38" s="40"/>
      <c r="R38" s="40"/>
      <c r="S38" s="40"/>
      <c r="T38" s="40"/>
      <c r="U38" s="40"/>
      <c r="V38" s="40"/>
      <c r="W38" s="40"/>
      <c r="X38" s="40"/>
    </row>
    <row r="39" spans="2:24" s="8" customFormat="1" ht="12" x14ac:dyDescent="0.3">
      <c r="B39" s="11" t="s">
        <v>115</v>
      </c>
      <c r="C39" s="19">
        <v>0.95</v>
      </c>
      <c r="D39" s="19">
        <v>0.95</v>
      </c>
      <c r="E39" s="19">
        <v>0.95</v>
      </c>
      <c r="F39" s="19">
        <v>0.94</v>
      </c>
      <c r="G39" s="19">
        <v>0.95</v>
      </c>
      <c r="H39" s="19">
        <v>0.95</v>
      </c>
      <c r="I39" s="19">
        <v>0.94</v>
      </c>
      <c r="J39" s="19">
        <v>0.96</v>
      </c>
      <c r="K39" s="19">
        <v>0.95</v>
      </c>
      <c r="L39" s="19">
        <v>0.95</v>
      </c>
      <c r="M39" s="19">
        <v>0.94</v>
      </c>
      <c r="N39" s="40"/>
      <c r="O39" s="40"/>
      <c r="P39" s="40"/>
      <c r="Q39" s="40"/>
      <c r="R39" s="40"/>
      <c r="S39" s="40"/>
      <c r="T39" s="40"/>
      <c r="U39" s="40"/>
      <c r="V39" s="40"/>
      <c r="W39" s="40"/>
      <c r="X39" s="40"/>
    </row>
    <row r="40" spans="2:24" s="8" customFormat="1" ht="12" x14ac:dyDescent="0.3">
      <c r="B40" s="11" t="s">
        <v>46</v>
      </c>
      <c r="C40" s="19">
        <v>0.95</v>
      </c>
      <c r="D40" s="19">
        <v>0.95</v>
      </c>
      <c r="E40" s="19">
        <v>0.95</v>
      </c>
      <c r="F40" s="19">
        <v>0.94</v>
      </c>
      <c r="G40" s="19">
        <v>0.97</v>
      </c>
      <c r="H40" s="19">
        <v>0.98</v>
      </c>
      <c r="I40" s="19">
        <v>0.98</v>
      </c>
      <c r="J40" s="19">
        <v>0.98</v>
      </c>
      <c r="K40" s="19">
        <v>0.98</v>
      </c>
      <c r="L40" s="19">
        <v>0.98</v>
      </c>
      <c r="M40" s="19">
        <v>0.98</v>
      </c>
      <c r="N40" s="40"/>
      <c r="O40" s="40"/>
      <c r="P40" s="40"/>
      <c r="Q40" s="40"/>
      <c r="R40" s="40"/>
      <c r="S40" s="40"/>
      <c r="T40" s="40"/>
      <c r="U40" s="40"/>
      <c r="V40" s="40"/>
      <c r="W40" s="40"/>
      <c r="X40" s="40"/>
    </row>
    <row r="41" spans="2:24" s="8" customFormat="1" ht="12" x14ac:dyDescent="0.3">
      <c r="B41" s="11" t="s">
        <v>116</v>
      </c>
      <c r="C41" s="19">
        <v>0.95</v>
      </c>
      <c r="D41" s="19">
        <v>0.95</v>
      </c>
      <c r="E41" s="19">
        <v>0.95</v>
      </c>
      <c r="F41" s="19">
        <v>0.94</v>
      </c>
      <c r="G41" s="19">
        <v>0.98</v>
      </c>
      <c r="H41" s="19">
        <v>0.99</v>
      </c>
      <c r="I41" s="19">
        <v>0.99</v>
      </c>
      <c r="J41" s="19">
        <v>0.99</v>
      </c>
      <c r="K41" s="19">
        <v>0.99</v>
      </c>
      <c r="L41" s="19">
        <v>0.99</v>
      </c>
      <c r="M41" s="19">
        <v>0.99</v>
      </c>
      <c r="N41" s="40"/>
      <c r="O41" s="40"/>
      <c r="P41" s="40"/>
      <c r="Q41" s="40"/>
      <c r="R41" s="40"/>
      <c r="S41" s="40"/>
      <c r="T41" s="40"/>
      <c r="U41" s="40"/>
      <c r="V41" s="40"/>
      <c r="W41" s="40"/>
      <c r="X41" s="40"/>
    </row>
    <row r="42" spans="2:24" s="8" customFormat="1" ht="12" x14ac:dyDescent="0.3">
      <c r="B42" s="11" t="s">
        <v>117</v>
      </c>
      <c r="C42" s="19">
        <v>0.96</v>
      </c>
      <c r="D42" s="19">
        <v>0.96</v>
      </c>
      <c r="E42" s="19">
        <v>0.96</v>
      </c>
      <c r="F42" s="19">
        <v>0.95</v>
      </c>
      <c r="G42" s="19">
        <v>1.02</v>
      </c>
      <c r="H42" s="19">
        <v>1.06</v>
      </c>
      <c r="I42" s="19">
        <v>1.08</v>
      </c>
      <c r="J42" s="19">
        <v>1.04</v>
      </c>
      <c r="K42" s="19">
        <v>1.06</v>
      </c>
      <c r="L42" s="19">
        <v>1.07</v>
      </c>
      <c r="M42" s="19">
        <v>1.08</v>
      </c>
      <c r="N42" s="40"/>
      <c r="O42" s="40"/>
      <c r="P42" s="40"/>
      <c r="Q42" s="40"/>
      <c r="R42" s="40"/>
      <c r="S42" s="40"/>
      <c r="T42" s="40"/>
      <c r="U42" s="40"/>
      <c r="V42" s="40"/>
      <c r="W42" s="40"/>
      <c r="X42" s="40"/>
    </row>
    <row r="43" spans="2:24" s="8" customFormat="1" ht="12" x14ac:dyDescent="0.3">
      <c r="B43" s="11" t="s">
        <v>47</v>
      </c>
      <c r="C43" s="19">
        <v>1.1499999999999999</v>
      </c>
      <c r="D43" s="19">
        <v>1.1599999999999999</v>
      </c>
      <c r="E43" s="19">
        <v>1.1599999999999999</v>
      </c>
      <c r="F43" s="19">
        <v>1.19</v>
      </c>
      <c r="G43" s="19">
        <v>1.08</v>
      </c>
      <c r="H43" s="19">
        <v>1.03</v>
      </c>
      <c r="I43" s="19">
        <v>1.02</v>
      </c>
      <c r="J43" s="19">
        <v>1.03</v>
      </c>
      <c r="K43" s="19">
        <v>1.03</v>
      </c>
      <c r="L43" s="19">
        <v>1.03</v>
      </c>
      <c r="M43" s="19">
        <v>1.02</v>
      </c>
      <c r="N43" s="40"/>
      <c r="O43" s="40"/>
      <c r="P43" s="40"/>
      <c r="Q43" s="40"/>
      <c r="R43" s="40"/>
      <c r="S43" s="40"/>
      <c r="T43" s="40"/>
      <c r="U43" s="40"/>
      <c r="V43" s="40"/>
      <c r="W43" s="40"/>
      <c r="X43" s="40"/>
    </row>
    <row r="44" spans="2:24" s="8" customFormat="1" ht="12" x14ac:dyDescent="0.3">
      <c r="B44" s="11" t="s">
        <v>48</v>
      </c>
      <c r="C44" s="19">
        <v>1.01</v>
      </c>
      <c r="D44" s="19">
        <v>1.02</v>
      </c>
      <c r="E44" s="19">
        <v>1.02</v>
      </c>
      <c r="F44" s="19">
        <v>1.02</v>
      </c>
      <c r="G44" s="19">
        <v>0.94</v>
      </c>
      <c r="H44" s="19">
        <v>0.88</v>
      </c>
      <c r="I44" s="19">
        <v>0.85</v>
      </c>
      <c r="J44" s="19">
        <v>0.91</v>
      </c>
      <c r="K44" s="19">
        <v>0.89</v>
      </c>
      <c r="L44" s="19">
        <v>0.87</v>
      </c>
      <c r="M44" s="19">
        <v>0.85</v>
      </c>
      <c r="N44" s="40"/>
      <c r="O44" s="40"/>
      <c r="P44" s="40"/>
      <c r="Q44" s="40"/>
      <c r="R44" s="40"/>
      <c r="S44" s="40"/>
      <c r="T44" s="40"/>
      <c r="U44" s="40"/>
      <c r="V44" s="40"/>
      <c r="W44" s="40"/>
      <c r="X44" s="40"/>
    </row>
    <row r="45" spans="2:24" s="8" customFormat="1" ht="12" x14ac:dyDescent="0.3">
      <c r="B45" s="11" t="s">
        <v>49</v>
      </c>
      <c r="C45" s="19">
        <v>1.1499999999999999</v>
      </c>
      <c r="D45" s="19">
        <v>1.1599999999999999</v>
      </c>
      <c r="E45" s="19">
        <v>1.1599999999999999</v>
      </c>
      <c r="F45" s="19">
        <v>1.19</v>
      </c>
      <c r="G45" s="19">
        <v>1.08</v>
      </c>
      <c r="H45" s="19">
        <v>1.03</v>
      </c>
      <c r="I45" s="19">
        <v>1.01</v>
      </c>
      <c r="J45" s="19">
        <v>1.03</v>
      </c>
      <c r="K45" s="19">
        <v>1.03</v>
      </c>
      <c r="L45" s="19">
        <v>1.03</v>
      </c>
      <c r="M45" s="19">
        <v>1.02</v>
      </c>
      <c r="N45" s="40"/>
      <c r="O45" s="40"/>
      <c r="P45" s="40"/>
      <c r="Q45" s="40"/>
      <c r="R45" s="40"/>
      <c r="S45" s="40"/>
      <c r="T45" s="40"/>
      <c r="U45" s="40"/>
      <c r="V45" s="40"/>
      <c r="W45" s="40"/>
      <c r="X45" s="40"/>
    </row>
    <row r="46" spans="2:24" s="8" customFormat="1" ht="12" x14ac:dyDescent="0.3">
      <c r="B46" s="11" t="s">
        <v>50</v>
      </c>
      <c r="C46" s="19">
        <v>0.98</v>
      </c>
      <c r="D46" s="19">
        <v>0.98</v>
      </c>
      <c r="E46" s="19">
        <v>0.98</v>
      </c>
      <c r="F46" s="19">
        <v>0.98</v>
      </c>
      <c r="G46" s="19">
        <v>0.95</v>
      </c>
      <c r="H46" s="19">
        <v>0.93</v>
      </c>
      <c r="I46" s="19">
        <v>0.92</v>
      </c>
      <c r="J46" s="19">
        <v>0.95</v>
      </c>
      <c r="K46" s="19">
        <v>0.94</v>
      </c>
      <c r="L46" s="19">
        <v>0.93</v>
      </c>
      <c r="M46" s="19">
        <v>0.92</v>
      </c>
      <c r="N46" s="40"/>
      <c r="O46" s="40"/>
      <c r="P46" s="40"/>
      <c r="Q46" s="40"/>
      <c r="R46" s="40"/>
      <c r="S46" s="40"/>
      <c r="T46" s="40"/>
      <c r="U46" s="40"/>
      <c r="V46" s="40"/>
      <c r="W46" s="40"/>
      <c r="X46" s="40"/>
    </row>
    <row r="47" spans="2:24" s="8" customFormat="1" ht="12" x14ac:dyDescent="0.3">
      <c r="B47" s="11" t="s">
        <v>51</v>
      </c>
      <c r="C47" s="19">
        <v>0.98</v>
      </c>
      <c r="D47" s="19">
        <v>0.98</v>
      </c>
      <c r="E47" s="19">
        <v>0.98</v>
      </c>
      <c r="F47" s="19">
        <v>0.98</v>
      </c>
      <c r="G47" s="19">
        <v>0.91</v>
      </c>
      <c r="H47" s="19">
        <v>0.86</v>
      </c>
      <c r="I47" s="19">
        <v>0.84</v>
      </c>
      <c r="J47" s="19">
        <v>0.9</v>
      </c>
      <c r="K47" s="19">
        <v>0.87</v>
      </c>
      <c r="L47" s="19">
        <v>0.86</v>
      </c>
      <c r="M47" s="19">
        <v>0.83</v>
      </c>
      <c r="N47" s="40"/>
      <c r="O47" s="40"/>
      <c r="P47" s="40"/>
      <c r="Q47" s="40"/>
      <c r="R47" s="40"/>
      <c r="S47" s="40"/>
      <c r="T47" s="40"/>
      <c r="U47" s="40"/>
      <c r="V47" s="40"/>
      <c r="W47" s="40"/>
      <c r="X47" s="40"/>
    </row>
    <row r="48" spans="2:24" s="8" customFormat="1" ht="12" x14ac:dyDescent="0.3">
      <c r="B48" s="11" t="s">
        <v>52</v>
      </c>
      <c r="C48" s="19">
        <v>0.98</v>
      </c>
      <c r="D48" s="19">
        <v>0.98</v>
      </c>
      <c r="E48" s="19">
        <v>0.98</v>
      </c>
      <c r="F48" s="19">
        <v>0.98</v>
      </c>
      <c r="G48" s="19">
        <v>0.93</v>
      </c>
      <c r="H48" s="19">
        <v>0.89</v>
      </c>
      <c r="I48" s="19">
        <v>0.87</v>
      </c>
      <c r="J48" s="19">
        <v>0.92</v>
      </c>
      <c r="K48" s="19">
        <v>0.9</v>
      </c>
      <c r="L48" s="19">
        <v>0.89</v>
      </c>
      <c r="M48" s="19">
        <v>0.87</v>
      </c>
      <c r="N48" s="40"/>
      <c r="O48" s="40"/>
      <c r="P48" s="40"/>
      <c r="Q48" s="40"/>
      <c r="R48" s="40"/>
      <c r="S48" s="40"/>
      <c r="T48" s="40"/>
      <c r="U48" s="40"/>
      <c r="V48" s="40"/>
      <c r="W48" s="40"/>
      <c r="X48" s="40"/>
    </row>
    <row r="49" spans="2:24" s="8" customFormat="1" ht="12" x14ac:dyDescent="0.3">
      <c r="B49" s="11" t="s">
        <v>53</v>
      </c>
      <c r="C49" s="19">
        <v>1.1499999999999999</v>
      </c>
      <c r="D49" s="19">
        <v>1.1599999999999999</v>
      </c>
      <c r="E49" s="19">
        <v>1.1599999999999999</v>
      </c>
      <c r="F49" s="19">
        <v>1.19</v>
      </c>
      <c r="G49" s="19">
        <v>1.08</v>
      </c>
      <c r="H49" s="19">
        <v>1.04</v>
      </c>
      <c r="I49" s="19">
        <v>1.02</v>
      </c>
      <c r="J49" s="19">
        <v>1.03</v>
      </c>
      <c r="K49" s="19">
        <v>1.03</v>
      </c>
      <c r="L49" s="19">
        <v>1.04</v>
      </c>
      <c r="M49" s="19">
        <v>1.03</v>
      </c>
      <c r="N49" s="40"/>
      <c r="O49" s="40"/>
      <c r="P49" s="40"/>
      <c r="Q49" s="40"/>
      <c r="R49" s="40"/>
      <c r="S49" s="40"/>
      <c r="T49" s="40"/>
      <c r="U49" s="40"/>
      <c r="V49" s="40"/>
      <c r="W49" s="40"/>
      <c r="X49" s="40"/>
    </row>
    <row r="50" spans="2:24" s="8" customFormat="1" ht="12" x14ac:dyDescent="0.3">
      <c r="B50" s="11" t="s">
        <v>54</v>
      </c>
      <c r="C50" s="19">
        <v>0.98</v>
      </c>
      <c r="D50" s="19">
        <v>0.98</v>
      </c>
      <c r="E50" s="19">
        <v>0.98</v>
      </c>
      <c r="F50" s="19">
        <v>0.98</v>
      </c>
      <c r="G50" s="19">
        <v>0.94</v>
      </c>
      <c r="H50" s="19">
        <v>0.91</v>
      </c>
      <c r="I50" s="19">
        <v>0.89</v>
      </c>
      <c r="J50" s="19">
        <v>0.93</v>
      </c>
      <c r="K50" s="19">
        <v>0.91</v>
      </c>
      <c r="L50" s="19">
        <v>0.9</v>
      </c>
      <c r="M50" s="19">
        <v>0.89</v>
      </c>
      <c r="N50" s="40"/>
      <c r="O50" s="40"/>
      <c r="P50" s="40"/>
      <c r="Q50" s="40"/>
      <c r="R50" s="40"/>
      <c r="S50" s="40"/>
      <c r="T50" s="40"/>
      <c r="U50" s="40"/>
      <c r="V50" s="40"/>
      <c r="W50" s="40"/>
      <c r="X50" s="40"/>
    </row>
    <row r="51" spans="2:24" s="8" customFormat="1" ht="12" x14ac:dyDescent="0.3">
      <c r="B51" s="11" t="s">
        <v>118</v>
      </c>
      <c r="C51" s="19">
        <v>0.98</v>
      </c>
      <c r="D51" s="19">
        <v>0.98</v>
      </c>
      <c r="E51" s="19">
        <v>0.98</v>
      </c>
      <c r="F51" s="19">
        <v>0.98</v>
      </c>
      <c r="G51" s="19">
        <v>0.94</v>
      </c>
      <c r="H51" s="19">
        <v>0.91</v>
      </c>
      <c r="I51" s="19">
        <v>0.89</v>
      </c>
      <c r="J51" s="19">
        <v>0.93</v>
      </c>
      <c r="K51" s="19">
        <v>0.91</v>
      </c>
      <c r="L51" s="19">
        <v>0.9</v>
      </c>
      <c r="M51" s="19">
        <v>0.89</v>
      </c>
      <c r="N51" s="40"/>
      <c r="O51" s="40"/>
      <c r="P51" s="40"/>
      <c r="Q51" s="40"/>
      <c r="R51" s="40"/>
      <c r="S51" s="40"/>
      <c r="T51" s="40"/>
      <c r="U51" s="40"/>
      <c r="V51" s="40"/>
      <c r="W51" s="40"/>
      <c r="X51" s="40"/>
    </row>
    <row r="52" spans="2:24" s="8" customFormat="1" ht="12" x14ac:dyDescent="0.3">
      <c r="B52" s="11" t="s">
        <v>55</v>
      </c>
      <c r="C52" s="19">
        <v>1.1000000000000001</v>
      </c>
      <c r="D52" s="19">
        <v>1.1000000000000001</v>
      </c>
      <c r="E52" s="19">
        <v>1.1000000000000001</v>
      </c>
      <c r="F52" s="19">
        <v>1.1200000000000001</v>
      </c>
      <c r="G52" s="19">
        <v>1.02</v>
      </c>
      <c r="H52" s="19">
        <v>0.96</v>
      </c>
      <c r="I52" s="19">
        <v>0.94</v>
      </c>
      <c r="J52" s="19">
        <v>0.97</v>
      </c>
      <c r="K52" s="19">
        <v>0.96</v>
      </c>
      <c r="L52" s="19">
        <v>0.96</v>
      </c>
      <c r="M52" s="19">
        <v>0.94</v>
      </c>
      <c r="N52" s="40"/>
      <c r="O52" s="40"/>
      <c r="P52" s="40"/>
      <c r="Q52" s="40"/>
      <c r="R52" s="40"/>
      <c r="S52" s="40"/>
      <c r="T52" s="40"/>
      <c r="U52" s="40"/>
      <c r="V52" s="40"/>
      <c r="W52" s="40"/>
      <c r="X52" s="40"/>
    </row>
    <row r="53" spans="2:24" s="8" customFormat="1" ht="12" x14ac:dyDescent="0.3">
      <c r="B53" s="11" t="s">
        <v>56</v>
      </c>
      <c r="C53" s="20">
        <v>0.98</v>
      </c>
      <c r="D53" s="20">
        <v>0.98</v>
      </c>
      <c r="E53" s="20">
        <v>0.98</v>
      </c>
      <c r="F53" s="20">
        <v>0.98</v>
      </c>
      <c r="G53" s="20">
        <v>0.94</v>
      </c>
      <c r="H53" s="20">
        <v>0.91</v>
      </c>
      <c r="I53" s="20">
        <v>0.89</v>
      </c>
      <c r="J53" s="20">
        <v>0.93</v>
      </c>
      <c r="K53" s="20">
        <v>0.91</v>
      </c>
      <c r="L53" s="20">
        <v>0.9</v>
      </c>
      <c r="M53" s="20">
        <v>0.89</v>
      </c>
      <c r="N53" s="40"/>
      <c r="O53" s="40"/>
      <c r="P53" s="40"/>
      <c r="Q53" s="40"/>
      <c r="R53" s="40"/>
      <c r="S53" s="40"/>
      <c r="T53" s="40"/>
      <c r="U53" s="40"/>
      <c r="V53" s="40"/>
      <c r="W53" s="40"/>
      <c r="X53" s="40"/>
    </row>
    <row r="54" spans="2:24" s="8" customFormat="1" ht="12" x14ac:dyDescent="0.3">
      <c r="B54" s="11" t="s">
        <v>57</v>
      </c>
      <c r="C54" s="20">
        <v>1.02</v>
      </c>
      <c r="D54" s="20">
        <v>1.02</v>
      </c>
      <c r="E54" s="20">
        <v>1.02</v>
      </c>
      <c r="F54" s="20">
        <v>1.03</v>
      </c>
      <c r="G54" s="20">
        <v>0.96</v>
      </c>
      <c r="H54" s="20">
        <v>0.91</v>
      </c>
      <c r="I54" s="20">
        <v>0.89</v>
      </c>
      <c r="J54" s="20">
        <v>0.93</v>
      </c>
      <c r="K54" s="20">
        <v>0.92</v>
      </c>
      <c r="L54" s="20">
        <v>0.91</v>
      </c>
      <c r="M54" s="20">
        <v>0.89</v>
      </c>
      <c r="N54" s="40"/>
      <c r="O54" s="40"/>
      <c r="P54" s="40"/>
      <c r="Q54" s="40"/>
      <c r="R54" s="40"/>
      <c r="S54" s="40"/>
      <c r="T54" s="40"/>
      <c r="U54" s="40"/>
      <c r="V54" s="40"/>
      <c r="W54" s="40"/>
      <c r="X54" s="40"/>
    </row>
    <row r="55" spans="2:24" s="8" customFormat="1" ht="12" x14ac:dyDescent="0.3">
      <c r="B55" s="11" t="s">
        <v>58</v>
      </c>
      <c r="C55" s="20">
        <v>1.1499999999999999</v>
      </c>
      <c r="D55" s="20">
        <v>1.1599999999999999</v>
      </c>
      <c r="E55" s="20">
        <v>1.1599999999999999</v>
      </c>
      <c r="F55" s="20">
        <v>1.19</v>
      </c>
      <c r="G55" s="20">
        <v>1.08</v>
      </c>
      <c r="H55" s="20">
        <v>1.04</v>
      </c>
      <c r="I55" s="20">
        <v>1.02</v>
      </c>
      <c r="J55" s="20">
        <v>1.03</v>
      </c>
      <c r="K55" s="20">
        <v>1.04</v>
      </c>
      <c r="L55" s="20">
        <v>1.04</v>
      </c>
      <c r="M55" s="20">
        <v>1.03</v>
      </c>
      <c r="N55" s="40"/>
      <c r="O55" s="40"/>
      <c r="P55" s="40"/>
      <c r="Q55" s="40"/>
      <c r="R55" s="40"/>
      <c r="S55" s="40"/>
      <c r="T55" s="40"/>
      <c r="U55" s="40"/>
      <c r="V55" s="40"/>
      <c r="W55" s="40"/>
      <c r="X55" s="40"/>
    </row>
    <row r="56" spans="2:24" s="8" customFormat="1" ht="12" x14ac:dyDescent="0.3">
      <c r="B56" s="11" t="s">
        <v>59</v>
      </c>
      <c r="C56" s="20">
        <v>1.01</v>
      </c>
      <c r="D56" s="20">
        <v>1.02</v>
      </c>
      <c r="E56" s="20">
        <v>1.02</v>
      </c>
      <c r="F56" s="20">
        <v>1.02</v>
      </c>
      <c r="G56" s="20">
        <v>0.94</v>
      </c>
      <c r="H56" s="20">
        <v>0.89</v>
      </c>
      <c r="I56" s="20">
        <v>0.86</v>
      </c>
      <c r="J56" s="20">
        <v>0.92</v>
      </c>
      <c r="K56" s="20">
        <v>0.89</v>
      </c>
      <c r="L56" s="20">
        <v>0.88</v>
      </c>
      <c r="M56" s="20">
        <v>0.86</v>
      </c>
      <c r="N56" s="40"/>
      <c r="O56" s="40"/>
      <c r="P56" s="40"/>
      <c r="Q56" s="40"/>
      <c r="R56" s="40"/>
      <c r="S56" s="40"/>
      <c r="T56" s="40"/>
      <c r="U56" s="40"/>
      <c r="V56" s="40"/>
      <c r="W56" s="40"/>
      <c r="X56" s="40"/>
    </row>
    <row r="57" spans="2:24" s="8" customFormat="1" ht="12" x14ac:dyDescent="0.3">
      <c r="B57" s="11" t="s">
        <v>60</v>
      </c>
      <c r="C57" s="20">
        <v>1</v>
      </c>
      <c r="D57" s="20">
        <v>0.99</v>
      </c>
      <c r="E57" s="20">
        <v>0.99</v>
      </c>
      <c r="F57" s="20">
        <v>0.99</v>
      </c>
      <c r="G57" s="20">
        <v>1.01</v>
      </c>
      <c r="H57" s="20">
        <v>1.02</v>
      </c>
      <c r="I57" s="20">
        <v>1.03</v>
      </c>
      <c r="J57" s="20">
        <v>1.02</v>
      </c>
      <c r="K57" s="20">
        <v>1.02</v>
      </c>
      <c r="L57" s="20">
        <v>1.03</v>
      </c>
      <c r="M57" s="20">
        <v>1.03</v>
      </c>
      <c r="N57" s="40"/>
      <c r="O57" s="40"/>
      <c r="P57" s="40"/>
      <c r="Q57" s="40"/>
      <c r="R57" s="40"/>
      <c r="S57" s="40"/>
      <c r="T57" s="40"/>
      <c r="U57" s="40"/>
      <c r="V57" s="40"/>
      <c r="W57" s="40"/>
      <c r="X57" s="40"/>
    </row>
    <row r="58" spans="2:24" s="8" customFormat="1" ht="12" x14ac:dyDescent="0.3">
      <c r="B58" s="11" t="s">
        <v>61</v>
      </c>
      <c r="C58" s="20">
        <v>1.03</v>
      </c>
      <c r="D58" s="20">
        <v>1.03</v>
      </c>
      <c r="E58" s="20">
        <v>1.03</v>
      </c>
      <c r="F58" s="20">
        <v>1.03</v>
      </c>
      <c r="G58" s="20">
        <v>0.99</v>
      </c>
      <c r="H58" s="20">
        <v>0.96</v>
      </c>
      <c r="I58" s="20">
        <v>0.94</v>
      </c>
      <c r="J58" s="20">
        <v>0.97</v>
      </c>
      <c r="K58" s="20">
        <v>0.96</v>
      </c>
      <c r="L58" s="20">
        <v>0.96</v>
      </c>
      <c r="M58" s="20">
        <v>0.94</v>
      </c>
      <c r="N58" s="40"/>
      <c r="O58" s="40"/>
      <c r="P58" s="40"/>
      <c r="Q58" s="40"/>
      <c r="R58" s="40"/>
      <c r="S58" s="40"/>
      <c r="T58" s="40"/>
      <c r="U58" s="40"/>
      <c r="V58" s="40"/>
      <c r="W58" s="40"/>
      <c r="X58" s="40"/>
    </row>
    <row r="59" spans="2:24" s="8" customFormat="1" ht="12" x14ac:dyDescent="0.3">
      <c r="B59" s="11" t="s">
        <v>62</v>
      </c>
      <c r="C59" s="20">
        <v>0.99</v>
      </c>
      <c r="D59" s="20">
        <v>0.99</v>
      </c>
      <c r="E59" s="20">
        <v>0.99</v>
      </c>
      <c r="F59" s="20">
        <v>0.99</v>
      </c>
      <c r="G59" s="20">
        <v>0.96</v>
      </c>
      <c r="H59" s="20">
        <v>0.94</v>
      </c>
      <c r="I59" s="20">
        <v>0.93</v>
      </c>
      <c r="J59" s="20">
        <v>0.95</v>
      </c>
      <c r="K59" s="20">
        <v>0.94</v>
      </c>
      <c r="L59" s="20">
        <v>0.94</v>
      </c>
      <c r="M59" s="20">
        <v>0.93</v>
      </c>
      <c r="N59" s="40"/>
      <c r="O59" s="40"/>
      <c r="P59" s="40"/>
      <c r="Q59" s="40"/>
      <c r="R59" s="40"/>
      <c r="S59" s="40"/>
      <c r="T59" s="40"/>
      <c r="U59" s="40"/>
      <c r="V59" s="40"/>
      <c r="W59" s="40"/>
      <c r="X59" s="40"/>
    </row>
    <row r="60" spans="2:24" s="8" customFormat="1" ht="12" x14ac:dyDescent="0.3">
      <c r="B60" s="11" t="s">
        <v>63</v>
      </c>
      <c r="C60" s="20">
        <v>0.99</v>
      </c>
      <c r="D60" s="20">
        <v>0.99</v>
      </c>
      <c r="E60" s="20">
        <v>0.99</v>
      </c>
      <c r="F60" s="20">
        <v>0.99</v>
      </c>
      <c r="G60" s="20">
        <v>0.99</v>
      </c>
      <c r="H60" s="20">
        <v>0.99</v>
      </c>
      <c r="I60" s="20">
        <v>0.99</v>
      </c>
      <c r="J60" s="20">
        <v>1</v>
      </c>
      <c r="K60" s="20">
        <v>0.99</v>
      </c>
      <c r="L60" s="20">
        <v>0.99</v>
      </c>
      <c r="M60" s="20">
        <v>0.99</v>
      </c>
      <c r="N60" s="40"/>
      <c r="O60" s="40"/>
      <c r="P60" s="40"/>
      <c r="Q60" s="40"/>
      <c r="R60" s="40"/>
      <c r="S60" s="40"/>
      <c r="T60" s="40"/>
      <c r="U60" s="40"/>
      <c r="V60" s="40"/>
      <c r="W60" s="40"/>
      <c r="X60" s="40"/>
    </row>
    <row r="61" spans="2:24" s="8" customFormat="1" ht="12" x14ac:dyDescent="0.3">
      <c r="B61" s="11" t="s">
        <v>64</v>
      </c>
      <c r="C61" s="20">
        <v>1.02</v>
      </c>
      <c r="D61" s="20">
        <v>1.02</v>
      </c>
      <c r="E61" s="20">
        <v>1.02</v>
      </c>
      <c r="F61" s="20">
        <v>1.03</v>
      </c>
      <c r="G61" s="20">
        <v>0.94</v>
      </c>
      <c r="H61" s="20">
        <v>0.89</v>
      </c>
      <c r="I61" s="20">
        <v>0.86</v>
      </c>
      <c r="J61" s="20">
        <v>0.92</v>
      </c>
      <c r="K61" s="20">
        <v>0.9</v>
      </c>
      <c r="L61" s="20">
        <v>0.88</v>
      </c>
      <c r="M61" s="20">
        <v>0.86</v>
      </c>
      <c r="N61" s="40"/>
      <c r="O61" s="40"/>
      <c r="P61" s="40"/>
      <c r="Q61" s="40"/>
      <c r="R61" s="40"/>
      <c r="S61" s="40"/>
      <c r="T61" s="40"/>
      <c r="U61" s="40"/>
      <c r="V61" s="40"/>
      <c r="W61" s="40"/>
      <c r="X61" s="40"/>
    </row>
    <row r="62" spans="2:24" s="8" customFormat="1" ht="12" x14ac:dyDescent="0.3">
      <c r="B62" s="11" t="s">
        <v>65</v>
      </c>
      <c r="C62" s="20">
        <v>1.1499999999999999</v>
      </c>
      <c r="D62" s="20">
        <v>1.1499999999999999</v>
      </c>
      <c r="E62" s="20">
        <v>1.1499999999999999</v>
      </c>
      <c r="F62" s="20">
        <v>1.18</v>
      </c>
      <c r="G62" s="20">
        <v>1.06</v>
      </c>
      <c r="H62" s="20">
        <v>1.01</v>
      </c>
      <c r="I62" s="20">
        <v>0.99</v>
      </c>
      <c r="J62" s="20">
        <v>1.01</v>
      </c>
      <c r="K62" s="20">
        <v>1.01</v>
      </c>
      <c r="L62" s="20">
        <v>1.01</v>
      </c>
      <c r="M62" s="20">
        <v>0.99</v>
      </c>
      <c r="N62" s="40"/>
      <c r="O62" s="40"/>
      <c r="P62" s="40"/>
      <c r="Q62" s="40"/>
      <c r="R62" s="40"/>
      <c r="S62" s="40"/>
      <c r="T62" s="40"/>
      <c r="U62" s="40"/>
      <c r="V62" s="40"/>
      <c r="W62" s="40"/>
      <c r="X62" s="40"/>
    </row>
    <row r="63" spans="2:24" s="8" customFormat="1" ht="12" x14ac:dyDescent="0.3">
      <c r="B63" s="11" t="s">
        <v>66</v>
      </c>
      <c r="C63" s="20">
        <v>1.02</v>
      </c>
      <c r="D63" s="20">
        <v>1.02</v>
      </c>
      <c r="E63" s="20">
        <v>1.02</v>
      </c>
      <c r="F63" s="20">
        <v>1.03</v>
      </c>
      <c r="G63" s="20">
        <v>0.94</v>
      </c>
      <c r="H63" s="20">
        <v>0.89</v>
      </c>
      <c r="I63" s="20">
        <v>0.86</v>
      </c>
      <c r="J63" s="20">
        <v>0.92</v>
      </c>
      <c r="K63" s="20">
        <v>0.9</v>
      </c>
      <c r="L63" s="20">
        <v>0.88</v>
      </c>
      <c r="M63" s="20">
        <v>0.86</v>
      </c>
      <c r="N63" s="40"/>
      <c r="O63" s="40"/>
      <c r="P63" s="40"/>
      <c r="Q63" s="40"/>
      <c r="R63" s="40"/>
      <c r="S63" s="40"/>
      <c r="T63" s="40"/>
      <c r="U63" s="40"/>
      <c r="V63" s="40"/>
      <c r="W63" s="40"/>
      <c r="X63" s="40"/>
    </row>
    <row r="64" spans="2:24" s="8" customFormat="1" ht="12" x14ac:dyDescent="0.3">
      <c r="B64" s="11" t="s">
        <v>67</v>
      </c>
      <c r="C64" s="20">
        <v>1</v>
      </c>
      <c r="D64" s="20">
        <v>1</v>
      </c>
      <c r="E64" s="20">
        <v>1</v>
      </c>
      <c r="F64" s="20">
        <v>1</v>
      </c>
      <c r="G64" s="20">
        <v>0.94</v>
      </c>
      <c r="H64" s="20">
        <v>0.9</v>
      </c>
      <c r="I64" s="20">
        <v>0.88</v>
      </c>
      <c r="J64" s="20">
        <v>0.93</v>
      </c>
      <c r="K64" s="20">
        <v>0.91</v>
      </c>
      <c r="L64" s="20">
        <v>0.9</v>
      </c>
      <c r="M64" s="20">
        <v>0.88</v>
      </c>
      <c r="N64" s="40"/>
      <c r="O64" s="40"/>
      <c r="P64" s="40"/>
      <c r="Q64" s="40"/>
      <c r="R64" s="40"/>
      <c r="S64" s="40"/>
      <c r="T64" s="40"/>
      <c r="U64" s="40"/>
      <c r="V64" s="40"/>
      <c r="W64" s="40"/>
      <c r="X64" s="40"/>
    </row>
    <row r="65" spans="2:24" s="8" customFormat="1" ht="12" x14ac:dyDescent="0.3">
      <c r="B65" s="11" t="s">
        <v>68</v>
      </c>
      <c r="C65" s="20">
        <v>1.08</v>
      </c>
      <c r="D65" s="20">
        <v>1.0900000000000001</v>
      </c>
      <c r="E65" s="20">
        <v>1.0900000000000001</v>
      </c>
      <c r="F65" s="20">
        <v>1.1000000000000001</v>
      </c>
      <c r="G65" s="20">
        <v>1.01</v>
      </c>
      <c r="H65" s="20">
        <v>0.95</v>
      </c>
      <c r="I65" s="20">
        <v>0.93</v>
      </c>
      <c r="J65" s="20">
        <v>0.97</v>
      </c>
      <c r="K65" s="20">
        <v>0.96</v>
      </c>
      <c r="L65" s="20">
        <v>0.95</v>
      </c>
      <c r="M65" s="20">
        <v>0.93</v>
      </c>
      <c r="N65" s="40"/>
      <c r="O65" s="40"/>
      <c r="P65" s="40"/>
      <c r="Q65" s="40"/>
      <c r="R65" s="40"/>
      <c r="S65" s="40"/>
      <c r="T65" s="40"/>
      <c r="U65" s="40"/>
      <c r="V65" s="40"/>
      <c r="W65" s="40"/>
      <c r="X65" s="40"/>
    </row>
    <row r="66" spans="2:24" s="8" customFormat="1" ht="12" x14ac:dyDescent="0.3">
      <c r="B66" s="11" t="s">
        <v>69</v>
      </c>
      <c r="C66" s="20">
        <v>1.08</v>
      </c>
      <c r="D66" s="20">
        <v>1.08</v>
      </c>
      <c r="E66" s="20">
        <v>1.08</v>
      </c>
      <c r="F66" s="20">
        <v>1.1000000000000001</v>
      </c>
      <c r="G66" s="20">
        <v>1</v>
      </c>
      <c r="H66" s="20">
        <v>0.94</v>
      </c>
      <c r="I66" s="20">
        <v>0.91</v>
      </c>
      <c r="J66" s="20">
        <v>0.96</v>
      </c>
      <c r="K66" s="20">
        <v>0.94</v>
      </c>
      <c r="L66" s="20">
        <v>0.94</v>
      </c>
      <c r="M66" s="20">
        <v>0.92</v>
      </c>
      <c r="N66" s="40"/>
      <c r="O66" s="40"/>
      <c r="P66" s="40"/>
      <c r="Q66" s="40"/>
      <c r="R66" s="40"/>
      <c r="S66" s="40"/>
      <c r="T66" s="40"/>
      <c r="U66" s="40"/>
      <c r="V66" s="40"/>
      <c r="W66" s="40"/>
      <c r="X66" s="40"/>
    </row>
    <row r="67" spans="2:24" s="8" customFormat="1" ht="12" x14ac:dyDescent="0.3">
      <c r="B67" s="11" t="s">
        <v>70</v>
      </c>
      <c r="C67" s="20">
        <v>1.08</v>
      </c>
      <c r="D67" s="20">
        <v>1.0900000000000001</v>
      </c>
      <c r="E67" s="20">
        <v>1.0900000000000001</v>
      </c>
      <c r="F67" s="20">
        <v>1.1000000000000001</v>
      </c>
      <c r="G67" s="20">
        <v>1</v>
      </c>
      <c r="H67" s="20">
        <v>0.95</v>
      </c>
      <c r="I67" s="20">
        <v>0.92</v>
      </c>
      <c r="J67" s="20">
        <v>0.96</v>
      </c>
      <c r="K67" s="20">
        <v>0.95</v>
      </c>
      <c r="L67" s="20">
        <v>0.94</v>
      </c>
      <c r="M67" s="20">
        <v>0.93</v>
      </c>
      <c r="N67" s="40"/>
      <c r="O67" s="40"/>
      <c r="P67" s="40"/>
      <c r="Q67" s="40"/>
      <c r="R67" s="40"/>
      <c r="S67" s="40"/>
      <c r="T67" s="40"/>
      <c r="U67" s="40"/>
      <c r="V67" s="40"/>
      <c r="W67" s="40"/>
      <c r="X67" s="40"/>
    </row>
    <row r="68" spans="2:24" s="8" customFormat="1" ht="12" x14ac:dyDescent="0.3">
      <c r="B68" s="11" t="s">
        <v>71</v>
      </c>
      <c r="C68" s="20">
        <v>1.04</v>
      </c>
      <c r="D68" s="20">
        <v>1.05</v>
      </c>
      <c r="E68" s="20">
        <v>1.05</v>
      </c>
      <c r="F68" s="20">
        <v>1.06</v>
      </c>
      <c r="G68" s="20">
        <v>0.98</v>
      </c>
      <c r="H68" s="20">
        <v>0.93</v>
      </c>
      <c r="I68" s="20">
        <v>0.91</v>
      </c>
      <c r="J68" s="20">
        <v>0.95</v>
      </c>
      <c r="K68" s="20">
        <v>0.94</v>
      </c>
      <c r="L68" s="20">
        <v>0.93</v>
      </c>
      <c r="M68" s="20">
        <v>0.91</v>
      </c>
      <c r="N68" s="40"/>
      <c r="O68" s="40"/>
      <c r="P68" s="40"/>
      <c r="Q68" s="40"/>
      <c r="R68" s="40"/>
      <c r="S68" s="40"/>
      <c r="T68" s="40"/>
      <c r="U68" s="40"/>
      <c r="V68" s="40"/>
      <c r="W68" s="40"/>
      <c r="X68" s="40"/>
    </row>
    <row r="69" spans="2:24" s="8" customFormat="1" ht="12" x14ac:dyDescent="0.3">
      <c r="B69" s="11" t="s">
        <v>72</v>
      </c>
      <c r="C69" s="20">
        <v>1.05</v>
      </c>
      <c r="D69" s="20">
        <v>1.05</v>
      </c>
      <c r="E69" s="20">
        <v>1.05</v>
      </c>
      <c r="F69" s="20">
        <v>1.06</v>
      </c>
      <c r="G69" s="20">
        <v>0.98</v>
      </c>
      <c r="H69" s="20">
        <v>0.93</v>
      </c>
      <c r="I69" s="20">
        <v>0.91</v>
      </c>
      <c r="J69" s="20">
        <v>0.95</v>
      </c>
      <c r="K69" s="20">
        <v>0.94</v>
      </c>
      <c r="L69" s="20">
        <v>0.93</v>
      </c>
      <c r="M69" s="20">
        <v>0.91</v>
      </c>
      <c r="N69" s="40"/>
      <c r="O69" s="40"/>
      <c r="P69" s="40"/>
      <c r="Q69" s="40"/>
      <c r="R69" s="40"/>
      <c r="S69" s="40"/>
      <c r="T69" s="40"/>
      <c r="U69" s="40"/>
      <c r="V69" s="40"/>
      <c r="W69" s="40"/>
      <c r="X69" s="40"/>
    </row>
    <row r="70" spans="2:24" s="8" customFormat="1" ht="12" x14ac:dyDescent="0.3">
      <c r="B70" s="11" t="s">
        <v>73</v>
      </c>
      <c r="C70" s="20">
        <v>1.01</v>
      </c>
      <c r="D70" s="20">
        <v>1.01</v>
      </c>
      <c r="E70" s="20">
        <v>1.01</v>
      </c>
      <c r="F70" s="20">
        <v>1.01</v>
      </c>
      <c r="G70" s="20">
        <v>0.97</v>
      </c>
      <c r="H70" s="20">
        <v>0.93</v>
      </c>
      <c r="I70" s="20">
        <v>0.92</v>
      </c>
      <c r="J70" s="20">
        <v>0.95</v>
      </c>
      <c r="K70" s="20">
        <v>0.94</v>
      </c>
      <c r="L70" s="20">
        <v>0.93</v>
      </c>
      <c r="M70" s="20">
        <v>0.92</v>
      </c>
      <c r="N70" s="40"/>
      <c r="O70" s="40"/>
      <c r="P70" s="40"/>
      <c r="Q70" s="40"/>
      <c r="R70" s="40"/>
      <c r="S70" s="40"/>
      <c r="T70" s="40"/>
      <c r="U70" s="40"/>
      <c r="V70" s="40"/>
      <c r="W70" s="40"/>
      <c r="X70" s="40"/>
    </row>
    <row r="71" spans="2:24" s="8" customFormat="1" ht="12" x14ac:dyDescent="0.3">
      <c r="B71" s="11" t="s">
        <v>74</v>
      </c>
      <c r="C71" s="20">
        <v>1.04</v>
      </c>
      <c r="D71" s="20">
        <v>1.05</v>
      </c>
      <c r="E71" s="20">
        <v>1.05</v>
      </c>
      <c r="F71" s="20">
        <v>1.06</v>
      </c>
      <c r="G71" s="20">
        <v>0.97</v>
      </c>
      <c r="H71" s="20">
        <v>0.92</v>
      </c>
      <c r="I71" s="20">
        <v>0.89</v>
      </c>
      <c r="J71" s="20">
        <v>0.94</v>
      </c>
      <c r="K71" s="20">
        <v>0.93</v>
      </c>
      <c r="L71" s="20">
        <v>0.91</v>
      </c>
      <c r="M71" s="20">
        <v>0.89</v>
      </c>
      <c r="N71" s="40"/>
      <c r="O71" s="40"/>
      <c r="P71" s="40"/>
      <c r="Q71" s="40"/>
      <c r="R71" s="40"/>
      <c r="S71" s="40"/>
      <c r="T71" s="40"/>
      <c r="U71" s="40"/>
      <c r="V71" s="40"/>
      <c r="W71" s="40"/>
      <c r="X71" s="40"/>
    </row>
    <row r="72" spans="2:24" s="8" customFormat="1" ht="12" x14ac:dyDescent="0.3">
      <c r="B72" s="11" t="s">
        <v>75</v>
      </c>
      <c r="C72" s="20">
        <v>1</v>
      </c>
      <c r="D72" s="20">
        <v>1.01</v>
      </c>
      <c r="E72" s="20">
        <v>1.01</v>
      </c>
      <c r="F72" s="20">
        <v>1.01</v>
      </c>
      <c r="G72" s="20">
        <v>0.94</v>
      </c>
      <c r="H72" s="20">
        <v>0.89</v>
      </c>
      <c r="I72" s="20">
        <v>0.86</v>
      </c>
      <c r="J72" s="20">
        <v>0.92</v>
      </c>
      <c r="K72" s="20">
        <v>0.89</v>
      </c>
      <c r="L72" s="20">
        <v>0.88</v>
      </c>
      <c r="M72" s="20">
        <v>0.86</v>
      </c>
      <c r="N72" s="40"/>
      <c r="O72" s="40"/>
      <c r="P72" s="40"/>
      <c r="Q72" s="40"/>
      <c r="R72" s="40"/>
      <c r="S72" s="40"/>
      <c r="T72" s="40"/>
      <c r="U72" s="40"/>
      <c r="V72" s="40"/>
      <c r="W72" s="40"/>
      <c r="X72" s="40"/>
    </row>
    <row r="73" spans="2:24" s="8" customFormat="1" ht="12" x14ac:dyDescent="0.3">
      <c r="B73" s="11" t="s">
        <v>76</v>
      </c>
      <c r="C73" s="20">
        <v>1</v>
      </c>
      <c r="D73" s="20">
        <v>1</v>
      </c>
      <c r="E73" s="20">
        <v>1</v>
      </c>
      <c r="F73" s="20">
        <v>0.99</v>
      </c>
      <c r="G73" s="20">
        <v>1.1299999999999999</v>
      </c>
      <c r="H73" s="20">
        <v>1.22</v>
      </c>
      <c r="I73" s="20">
        <v>1.27</v>
      </c>
      <c r="J73" s="20">
        <v>1.1599999999999999</v>
      </c>
      <c r="K73" s="20">
        <v>1.2</v>
      </c>
      <c r="L73" s="20">
        <v>1.23</v>
      </c>
      <c r="M73" s="20">
        <v>1.27</v>
      </c>
      <c r="N73" s="40"/>
      <c r="O73" s="40"/>
      <c r="P73" s="40"/>
      <c r="Q73" s="40"/>
      <c r="R73" s="40"/>
      <c r="S73" s="40"/>
      <c r="T73" s="40"/>
      <c r="U73" s="40"/>
      <c r="V73" s="40"/>
      <c r="W73" s="40"/>
      <c r="X73" s="40"/>
    </row>
    <row r="74" spans="2:24" s="8" customFormat="1" ht="12" x14ac:dyDescent="0.3">
      <c r="B74" s="11" t="s">
        <v>77</v>
      </c>
      <c r="C74" s="20">
        <v>0.99</v>
      </c>
      <c r="D74" s="20">
        <v>0.99</v>
      </c>
      <c r="E74" s="20">
        <v>0.99</v>
      </c>
      <c r="F74" s="20">
        <v>0.98</v>
      </c>
      <c r="G74" s="20">
        <v>1.06</v>
      </c>
      <c r="H74" s="20">
        <v>1.1100000000000001</v>
      </c>
      <c r="I74" s="20">
        <v>1.1399999999999999</v>
      </c>
      <c r="J74" s="20">
        <v>1.08</v>
      </c>
      <c r="K74" s="20">
        <v>1.1000000000000001</v>
      </c>
      <c r="L74" s="20">
        <v>1.1200000000000001</v>
      </c>
      <c r="M74" s="20">
        <v>1.1399999999999999</v>
      </c>
      <c r="N74" s="40"/>
      <c r="O74" s="40"/>
      <c r="P74" s="40"/>
      <c r="Q74" s="40"/>
      <c r="R74" s="40"/>
      <c r="S74" s="40"/>
      <c r="T74" s="40"/>
      <c r="U74" s="40"/>
      <c r="V74" s="40"/>
      <c r="W74" s="40"/>
      <c r="X74" s="40"/>
    </row>
    <row r="75" spans="2:24" s="8" customFormat="1" ht="12" x14ac:dyDescent="0.3">
      <c r="B75" s="11" t="s">
        <v>78</v>
      </c>
      <c r="C75" s="20">
        <v>0.99</v>
      </c>
      <c r="D75" s="20">
        <v>0.99</v>
      </c>
      <c r="E75" s="20">
        <v>0.99</v>
      </c>
      <c r="F75" s="20">
        <v>0.98</v>
      </c>
      <c r="G75" s="20">
        <v>1.07</v>
      </c>
      <c r="H75" s="20">
        <v>1.1299999999999999</v>
      </c>
      <c r="I75" s="20">
        <v>1.1599999999999999</v>
      </c>
      <c r="J75" s="20">
        <v>1.0900000000000001</v>
      </c>
      <c r="K75" s="20">
        <v>1.1200000000000001</v>
      </c>
      <c r="L75" s="20">
        <v>1.1399999999999999</v>
      </c>
      <c r="M75" s="20">
        <v>1.1599999999999999</v>
      </c>
      <c r="N75" s="40"/>
      <c r="O75" s="40"/>
      <c r="P75" s="40"/>
      <c r="Q75" s="40"/>
      <c r="R75" s="40"/>
      <c r="S75" s="40"/>
      <c r="T75" s="40"/>
      <c r="U75" s="40"/>
      <c r="V75" s="40"/>
      <c r="W75" s="40"/>
      <c r="X75" s="40"/>
    </row>
    <row r="76" spans="2:24" s="8" customFormat="1" ht="12" x14ac:dyDescent="0.3">
      <c r="B76" s="11" t="s">
        <v>79</v>
      </c>
      <c r="C76" s="19">
        <v>0.97</v>
      </c>
      <c r="D76" s="19">
        <v>0.97</v>
      </c>
      <c r="E76" s="19">
        <v>0.97</v>
      </c>
      <c r="F76" s="19">
        <v>0.97</v>
      </c>
      <c r="G76" s="19">
        <v>0.96</v>
      </c>
      <c r="H76" s="19">
        <v>0.94</v>
      </c>
      <c r="I76" s="19">
        <v>0.94</v>
      </c>
      <c r="J76" s="19">
        <v>0.96</v>
      </c>
      <c r="K76" s="19">
        <v>0.95</v>
      </c>
      <c r="L76" s="19">
        <v>0.94</v>
      </c>
      <c r="M76" s="19">
        <v>0.94</v>
      </c>
      <c r="N76" s="40"/>
      <c r="O76" s="40"/>
      <c r="P76" s="40"/>
      <c r="Q76" s="40"/>
      <c r="R76" s="40"/>
      <c r="S76" s="40"/>
      <c r="T76" s="40"/>
      <c r="U76" s="40"/>
      <c r="V76" s="40"/>
      <c r="W76" s="40"/>
      <c r="X76" s="40"/>
    </row>
    <row r="77" spans="2:24" s="8" customFormat="1" ht="12" x14ac:dyDescent="0.3">
      <c r="B77" s="11" t="s">
        <v>80</v>
      </c>
      <c r="C77" s="19">
        <v>1.01</v>
      </c>
      <c r="D77" s="19">
        <v>1.01</v>
      </c>
      <c r="E77" s="19">
        <v>1.01</v>
      </c>
      <c r="F77" s="19">
        <v>1.01</v>
      </c>
      <c r="G77" s="19">
        <v>0.96</v>
      </c>
      <c r="H77" s="19">
        <v>0.92</v>
      </c>
      <c r="I77" s="19">
        <v>0.91</v>
      </c>
      <c r="J77" s="19">
        <v>0.94</v>
      </c>
      <c r="K77" s="19">
        <v>0.93</v>
      </c>
      <c r="L77" s="19">
        <v>0.92</v>
      </c>
      <c r="M77" s="19">
        <v>0.91</v>
      </c>
      <c r="N77" s="40"/>
      <c r="O77" s="40"/>
      <c r="P77" s="40"/>
      <c r="Q77" s="40"/>
      <c r="R77" s="40"/>
      <c r="S77" s="40"/>
      <c r="T77" s="40"/>
      <c r="U77" s="40"/>
      <c r="V77" s="40"/>
      <c r="W77" s="40"/>
      <c r="X77" s="40"/>
    </row>
    <row r="78" spans="2:24" s="8" customFormat="1" ht="12" x14ac:dyDescent="0.3">
      <c r="B78" s="11" t="s">
        <v>81</v>
      </c>
      <c r="C78" s="19">
        <v>0.97</v>
      </c>
      <c r="D78" s="19">
        <v>0.97</v>
      </c>
      <c r="E78" s="19">
        <v>0.97</v>
      </c>
      <c r="F78" s="19">
        <v>0.96</v>
      </c>
      <c r="G78" s="19">
        <v>0.94</v>
      </c>
      <c r="H78" s="19">
        <v>0.91</v>
      </c>
      <c r="I78" s="19">
        <v>0.9</v>
      </c>
      <c r="J78" s="19">
        <v>0.93</v>
      </c>
      <c r="K78" s="19">
        <v>0.92</v>
      </c>
      <c r="L78" s="19">
        <v>0.91</v>
      </c>
      <c r="M78" s="19">
        <v>0.9</v>
      </c>
      <c r="N78" s="40"/>
      <c r="O78" s="40"/>
      <c r="P78" s="40"/>
      <c r="Q78" s="40"/>
      <c r="R78" s="40"/>
      <c r="S78" s="40"/>
      <c r="T78" s="40"/>
      <c r="U78" s="40"/>
      <c r="V78" s="40"/>
      <c r="W78" s="40"/>
      <c r="X78" s="40"/>
    </row>
    <row r="79" spans="2:24" s="8" customFormat="1" ht="12" x14ac:dyDescent="0.3">
      <c r="B79" s="11" t="s">
        <v>82</v>
      </c>
      <c r="C79" s="19">
        <v>1.01</v>
      </c>
      <c r="D79" s="19">
        <v>1.01</v>
      </c>
      <c r="E79" s="19">
        <v>1.01</v>
      </c>
      <c r="F79" s="19">
        <v>1.02</v>
      </c>
      <c r="G79" s="19">
        <v>1</v>
      </c>
      <c r="H79" s="19">
        <v>0.98</v>
      </c>
      <c r="I79" s="19">
        <v>0.98</v>
      </c>
      <c r="J79" s="19">
        <v>0.99</v>
      </c>
      <c r="K79" s="19">
        <v>0.98</v>
      </c>
      <c r="L79" s="19">
        <v>0.98</v>
      </c>
      <c r="M79" s="19">
        <v>0.98</v>
      </c>
      <c r="N79" s="40"/>
      <c r="O79" s="40"/>
      <c r="P79" s="40"/>
      <c r="Q79" s="40"/>
      <c r="R79" s="40"/>
      <c r="S79" s="40"/>
      <c r="T79" s="40"/>
      <c r="U79" s="40"/>
      <c r="V79" s="40"/>
      <c r="W79" s="40"/>
      <c r="X79" s="40"/>
    </row>
    <row r="80" spans="2:24" s="8" customFormat="1" ht="12" x14ac:dyDescent="0.3">
      <c r="B80" s="11" t="s">
        <v>83</v>
      </c>
      <c r="C80" s="19">
        <v>0.97</v>
      </c>
      <c r="D80" s="19">
        <v>0.97</v>
      </c>
      <c r="E80" s="19">
        <v>0.97</v>
      </c>
      <c r="F80" s="19">
        <v>0.97</v>
      </c>
      <c r="G80" s="19">
        <v>0.95</v>
      </c>
      <c r="H80" s="19">
        <v>0.93</v>
      </c>
      <c r="I80" s="19">
        <v>0.91</v>
      </c>
      <c r="J80" s="19">
        <v>0.94</v>
      </c>
      <c r="K80" s="19">
        <v>0.93</v>
      </c>
      <c r="L80" s="19">
        <v>0.92</v>
      </c>
      <c r="M80" s="19">
        <v>0.91</v>
      </c>
      <c r="N80" s="40"/>
      <c r="O80" s="40"/>
      <c r="P80" s="40"/>
      <c r="Q80" s="40"/>
      <c r="R80" s="40"/>
      <c r="S80" s="40"/>
      <c r="T80" s="40"/>
      <c r="U80" s="40"/>
      <c r="V80" s="40"/>
      <c r="W80" s="40"/>
      <c r="X80" s="40"/>
    </row>
    <row r="81" spans="2:24" s="8" customFormat="1" ht="12" x14ac:dyDescent="0.3">
      <c r="B81" s="11" t="s">
        <v>84</v>
      </c>
      <c r="C81" s="19">
        <v>0.97</v>
      </c>
      <c r="D81" s="19">
        <v>0.97</v>
      </c>
      <c r="E81" s="19">
        <v>0.97</v>
      </c>
      <c r="F81" s="19">
        <v>0.96</v>
      </c>
      <c r="G81" s="19">
        <v>0.93</v>
      </c>
      <c r="H81" s="19">
        <v>0.91</v>
      </c>
      <c r="I81" s="19">
        <v>0.89</v>
      </c>
      <c r="J81" s="19">
        <v>0.93</v>
      </c>
      <c r="K81" s="19">
        <v>0.91</v>
      </c>
      <c r="L81" s="19">
        <v>0.9</v>
      </c>
      <c r="M81" s="19">
        <v>0.89</v>
      </c>
      <c r="N81" s="40"/>
      <c r="O81" s="40"/>
      <c r="P81" s="40"/>
      <c r="Q81" s="40"/>
      <c r="R81" s="40"/>
      <c r="S81" s="40"/>
      <c r="T81" s="40"/>
      <c r="U81" s="40"/>
      <c r="V81" s="40"/>
      <c r="W81" s="40"/>
      <c r="X81" s="40"/>
    </row>
    <row r="82" spans="2:24" s="8" customFormat="1" ht="12" x14ac:dyDescent="0.3">
      <c r="B82" s="11" t="s">
        <v>85</v>
      </c>
      <c r="C82" s="19">
        <v>1.04</v>
      </c>
      <c r="D82" s="19">
        <v>1.05</v>
      </c>
      <c r="E82" s="19">
        <v>1.05</v>
      </c>
      <c r="F82" s="19">
        <v>1.06</v>
      </c>
      <c r="G82" s="19">
        <v>0.96</v>
      </c>
      <c r="H82" s="19">
        <v>0.9</v>
      </c>
      <c r="I82" s="19">
        <v>0.88</v>
      </c>
      <c r="J82" s="19">
        <v>0.93</v>
      </c>
      <c r="K82" s="19">
        <v>0.91</v>
      </c>
      <c r="L82" s="19">
        <v>0.9</v>
      </c>
      <c r="M82" s="19">
        <v>0.88</v>
      </c>
      <c r="N82" s="40"/>
      <c r="O82" s="40"/>
      <c r="P82" s="40"/>
      <c r="Q82" s="40"/>
      <c r="R82" s="40"/>
      <c r="S82" s="40"/>
      <c r="T82" s="40"/>
      <c r="U82" s="40"/>
      <c r="V82" s="40"/>
      <c r="W82" s="40"/>
      <c r="X82" s="40"/>
    </row>
    <row r="83" spans="2:24" s="8" customFormat="1" ht="12" x14ac:dyDescent="0.3">
      <c r="B83" s="11" t="s">
        <v>86</v>
      </c>
      <c r="C83" s="19">
        <v>1.04</v>
      </c>
      <c r="D83" s="19">
        <v>1.05</v>
      </c>
      <c r="E83" s="19">
        <v>1.05</v>
      </c>
      <c r="F83" s="19">
        <v>1.06</v>
      </c>
      <c r="G83" s="19">
        <v>0.97</v>
      </c>
      <c r="H83" s="19">
        <v>0.92</v>
      </c>
      <c r="I83" s="19">
        <v>0.89</v>
      </c>
      <c r="J83" s="19">
        <v>0.94</v>
      </c>
      <c r="K83" s="19">
        <v>0.92</v>
      </c>
      <c r="L83" s="19">
        <v>0.91</v>
      </c>
      <c r="M83" s="19">
        <v>0.89</v>
      </c>
      <c r="N83" s="40"/>
      <c r="O83" s="40"/>
      <c r="P83" s="40"/>
      <c r="Q83" s="40"/>
      <c r="R83" s="40"/>
      <c r="S83" s="40"/>
      <c r="T83" s="40"/>
      <c r="U83" s="40"/>
      <c r="V83" s="40"/>
      <c r="W83" s="40"/>
      <c r="X83" s="40"/>
    </row>
    <row r="84" spans="2:24" s="8" customFormat="1" ht="12" x14ac:dyDescent="0.3">
      <c r="B84" s="11" t="s">
        <v>87</v>
      </c>
      <c r="C84" s="19">
        <v>1.04</v>
      </c>
      <c r="D84" s="19">
        <v>1.05</v>
      </c>
      <c r="E84" s="19">
        <v>1.05</v>
      </c>
      <c r="F84" s="19">
        <v>1.06</v>
      </c>
      <c r="G84" s="19">
        <v>0.97</v>
      </c>
      <c r="H84" s="19">
        <v>0.92</v>
      </c>
      <c r="I84" s="19">
        <v>0.89</v>
      </c>
      <c r="J84" s="19">
        <v>0.94</v>
      </c>
      <c r="K84" s="19">
        <v>0.93</v>
      </c>
      <c r="L84" s="19">
        <v>0.92</v>
      </c>
      <c r="M84" s="19">
        <v>0.9</v>
      </c>
      <c r="N84" s="40"/>
      <c r="O84" s="40"/>
      <c r="P84" s="40"/>
      <c r="Q84" s="40"/>
      <c r="R84" s="40"/>
      <c r="S84" s="40"/>
      <c r="T84" s="40"/>
      <c r="U84" s="40"/>
      <c r="V84" s="40"/>
      <c r="W84" s="40"/>
      <c r="X84" s="40"/>
    </row>
    <row r="85" spans="2:24" s="8" customFormat="1" ht="12" x14ac:dyDescent="0.3">
      <c r="B85" s="11" t="s">
        <v>88</v>
      </c>
      <c r="C85" s="19">
        <v>1.1100000000000001</v>
      </c>
      <c r="D85" s="19">
        <v>1.1200000000000001</v>
      </c>
      <c r="E85" s="19">
        <v>1.1200000000000001</v>
      </c>
      <c r="F85" s="19">
        <v>1.1399999999999999</v>
      </c>
      <c r="G85" s="19">
        <v>1.05</v>
      </c>
      <c r="H85" s="19">
        <v>1</v>
      </c>
      <c r="I85" s="19">
        <v>0.99</v>
      </c>
      <c r="J85" s="19">
        <v>1.01</v>
      </c>
      <c r="K85" s="19">
        <v>1.01</v>
      </c>
      <c r="L85" s="19">
        <v>1</v>
      </c>
      <c r="M85" s="19">
        <v>0.99</v>
      </c>
      <c r="N85" s="40"/>
      <c r="O85" s="40"/>
      <c r="P85" s="40"/>
      <c r="Q85" s="40"/>
      <c r="R85" s="40"/>
      <c r="S85" s="40"/>
      <c r="T85" s="40"/>
      <c r="U85" s="40"/>
      <c r="V85" s="40"/>
      <c r="W85" s="40"/>
      <c r="X85" s="40"/>
    </row>
    <row r="86" spans="2:24" s="8" customFormat="1" ht="12" x14ac:dyDescent="0.3">
      <c r="B86" s="11" t="s">
        <v>89</v>
      </c>
      <c r="C86" s="19">
        <v>1.07</v>
      </c>
      <c r="D86" s="19">
        <v>1.07</v>
      </c>
      <c r="E86" s="19">
        <v>1.07</v>
      </c>
      <c r="F86" s="19">
        <v>1.08</v>
      </c>
      <c r="G86" s="19">
        <v>1.01</v>
      </c>
      <c r="H86" s="19">
        <v>0.97</v>
      </c>
      <c r="I86" s="19">
        <v>0.96</v>
      </c>
      <c r="J86" s="19">
        <v>0.98</v>
      </c>
      <c r="K86" s="19">
        <v>0.98</v>
      </c>
      <c r="L86" s="19">
        <v>0.97</v>
      </c>
      <c r="M86" s="19">
        <v>0.96</v>
      </c>
      <c r="N86" s="40"/>
      <c r="O86" s="40"/>
      <c r="P86" s="40"/>
      <c r="Q86" s="40"/>
      <c r="R86" s="40"/>
      <c r="S86" s="40"/>
      <c r="T86" s="40"/>
      <c r="U86" s="40"/>
      <c r="V86" s="40"/>
      <c r="W86" s="40"/>
      <c r="X86" s="40"/>
    </row>
    <row r="87" spans="2:24" s="8" customFormat="1" ht="12" x14ac:dyDescent="0.3">
      <c r="B87" s="11" t="s">
        <v>90</v>
      </c>
      <c r="C87" s="19">
        <v>1.07</v>
      </c>
      <c r="D87" s="19">
        <v>1.06</v>
      </c>
      <c r="E87" s="19">
        <v>1.06</v>
      </c>
      <c r="F87" s="19">
        <v>1.07</v>
      </c>
      <c r="G87" s="19">
        <v>1.22</v>
      </c>
      <c r="H87" s="19">
        <v>1.34</v>
      </c>
      <c r="I87" s="19">
        <v>1.42</v>
      </c>
      <c r="J87" s="19">
        <v>1.26</v>
      </c>
      <c r="K87" s="19">
        <v>1.32</v>
      </c>
      <c r="L87" s="19">
        <v>1.36</v>
      </c>
      <c r="M87" s="19">
        <v>1.42</v>
      </c>
      <c r="N87" s="40"/>
      <c r="O87" s="40"/>
      <c r="P87" s="40"/>
      <c r="Q87" s="40"/>
      <c r="R87" s="40"/>
      <c r="S87" s="40"/>
      <c r="T87" s="40"/>
      <c r="U87" s="40"/>
      <c r="V87" s="40"/>
      <c r="W87" s="40"/>
      <c r="X87" s="40"/>
    </row>
    <row r="88" spans="2:24" s="8" customFormat="1" ht="12" x14ac:dyDescent="0.3">
      <c r="B88" s="11" t="s">
        <v>91</v>
      </c>
      <c r="C88" s="19">
        <v>1.03</v>
      </c>
      <c r="D88" s="19">
        <v>1.03</v>
      </c>
      <c r="E88" s="19">
        <v>1.03</v>
      </c>
      <c r="F88" s="19">
        <v>1.04</v>
      </c>
      <c r="G88" s="19">
        <v>1.01</v>
      </c>
      <c r="H88" s="19">
        <v>1</v>
      </c>
      <c r="I88" s="19">
        <v>0.99</v>
      </c>
      <c r="J88" s="19">
        <v>1</v>
      </c>
      <c r="K88" s="19">
        <v>1</v>
      </c>
      <c r="L88" s="19">
        <v>1</v>
      </c>
      <c r="M88" s="19">
        <v>0.99</v>
      </c>
      <c r="N88" s="40"/>
      <c r="O88" s="40"/>
      <c r="P88" s="40"/>
      <c r="Q88" s="40"/>
      <c r="R88" s="40"/>
      <c r="S88" s="40"/>
      <c r="T88" s="40"/>
      <c r="U88" s="40"/>
      <c r="V88" s="40"/>
      <c r="W88" s="40"/>
      <c r="X88" s="40"/>
    </row>
    <row r="89" spans="2:24" s="8" customFormat="1" ht="12" x14ac:dyDescent="0.3">
      <c r="B89" s="11" t="s">
        <v>92</v>
      </c>
      <c r="C89" s="19">
        <v>1.04</v>
      </c>
      <c r="D89" s="19">
        <v>1.04</v>
      </c>
      <c r="E89" s="19">
        <v>1.04</v>
      </c>
      <c r="F89" s="19">
        <v>1.04</v>
      </c>
      <c r="G89" s="19">
        <v>1.04</v>
      </c>
      <c r="H89" s="19">
        <v>1.04</v>
      </c>
      <c r="I89" s="19">
        <v>1.05</v>
      </c>
      <c r="J89" s="19">
        <v>1.03</v>
      </c>
      <c r="K89" s="19">
        <v>1.04</v>
      </c>
      <c r="L89" s="19">
        <v>1.04</v>
      </c>
      <c r="M89" s="19">
        <v>1.05</v>
      </c>
      <c r="N89" s="40"/>
      <c r="O89" s="40"/>
      <c r="P89" s="40"/>
      <c r="Q89" s="40"/>
      <c r="R89" s="40"/>
      <c r="S89" s="40"/>
      <c r="T89" s="40"/>
      <c r="U89" s="40"/>
      <c r="V89" s="40"/>
      <c r="W89" s="40"/>
      <c r="X89" s="40"/>
    </row>
    <row r="90" spans="2:24" s="8" customFormat="1" ht="12" x14ac:dyDescent="0.3">
      <c r="B90" s="11" t="s">
        <v>93</v>
      </c>
      <c r="C90" s="19">
        <v>1.08</v>
      </c>
      <c r="D90" s="19">
        <v>1.08</v>
      </c>
      <c r="E90" s="19">
        <v>1.08</v>
      </c>
      <c r="F90" s="19">
        <v>1.0900000000000001</v>
      </c>
      <c r="G90" s="19">
        <v>1.06</v>
      </c>
      <c r="H90" s="19">
        <v>1.06</v>
      </c>
      <c r="I90" s="19">
        <v>1.06</v>
      </c>
      <c r="J90" s="19">
        <v>1.05</v>
      </c>
      <c r="K90" s="19">
        <v>1.05</v>
      </c>
      <c r="L90" s="19">
        <v>1.06</v>
      </c>
      <c r="M90" s="19">
        <v>1.06</v>
      </c>
      <c r="N90" s="40"/>
      <c r="O90" s="40"/>
      <c r="P90" s="40"/>
      <c r="Q90" s="40"/>
      <c r="R90" s="40"/>
      <c r="S90" s="40"/>
      <c r="T90" s="40"/>
      <c r="U90" s="40"/>
      <c r="V90" s="40"/>
      <c r="W90" s="40"/>
      <c r="X90" s="40"/>
    </row>
    <row r="91" spans="2:24" s="8" customFormat="1" ht="12" x14ac:dyDescent="0.3">
      <c r="B91" s="11" t="s">
        <v>94</v>
      </c>
      <c r="C91" s="19">
        <v>1.03</v>
      </c>
      <c r="D91" s="19">
        <v>1.03</v>
      </c>
      <c r="E91" s="19">
        <v>1.03</v>
      </c>
      <c r="F91" s="19">
        <v>1.04</v>
      </c>
      <c r="G91" s="19">
        <v>1.03</v>
      </c>
      <c r="H91" s="19">
        <v>1.02</v>
      </c>
      <c r="I91" s="19">
        <v>1.02</v>
      </c>
      <c r="J91" s="19">
        <v>1.02</v>
      </c>
      <c r="K91" s="19">
        <v>1.02</v>
      </c>
      <c r="L91" s="19">
        <v>1.02</v>
      </c>
      <c r="M91" s="19">
        <v>1.02</v>
      </c>
      <c r="N91" s="40"/>
      <c r="O91" s="40"/>
      <c r="P91" s="40"/>
      <c r="Q91" s="40"/>
      <c r="R91" s="40"/>
      <c r="S91" s="40"/>
      <c r="T91" s="40"/>
      <c r="U91" s="40"/>
      <c r="V91" s="40"/>
      <c r="W91" s="40"/>
      <c r="X91" s="40"/>
    </row>
    <row r="92" spans="2:24" s="8" customFormat="1" ht="12" x14ac:dyDescent="0.3">
      <c r="B92" s="11" t="s">
        <v>95</v>
      </c>
      <c r="C92" s="19">
        <v>1.2</v>
      </c>
      <c r="D92" s="19">
        <v>1.21</v>
      </c>
      <c r="E92" s="19">
        <v>1.21</v>
      </c>
      <c r="F92" s="19">
        <v>1.24</v>
      </c>
      <c r="G92" s="19">
        <v>1.1200000000000001</v>
      </c>
      <c r="H92" s="19">
        <v>1.07</v>
      </c>
      <c r="I92" s="19">
        <v>1.05</v>
      </c>
      <c r="J92" s="19">
        <v>1.06</v>
      </c>
      <c r="K92" s="19">
        <v>1.06</v>
      </c>
      <c r="L92" s="19">
        <v>1.07</v>
      </c>
      <c r="M92" s="19">
        <v>1.06</v>
      </c>
      <c r="N92" s="40"/>
      <c r="O92" s="40"/>
      <c r="P92" s="40"/>
      <c r="Q92" s="40"/>
      <c r="R92" s="40"/>
      <c r="S92" s="40"/>
      <c r="T92" s="40"/>
      <c r="U92" s="40"/>
      <c r="V92" s="40"/>
      <c r="W92" s="40"/>
      <c r="X92" s="40"/>
    </row>
    <row r="93" spans="2:24" s="8" customFormat="1" ht="12" x14ac:dyDescent="0.3">
      <c r="B93" s="11" t="s">
        <v>96</v>
      </c>
      <c r="C93" s="19">
        <v>1.1100000000000001</v>
      </c>
      <c r="D93" s="19">
        <v>1.1100000000000001</v>
      </c>
      <c r="E93" s="19">
        <v>1.1100000000000001</v>
      </c>
      <c r="F93" s="19">
        <v>1.1299999999999999</v>
      </c>
      <c r="G93" s="19">
        <v>1.03</v>
      </c>
      <c r="H93" s="19">
        <v>0.97</v>
      </c>
      <c r="I93" s="19">
        <v>0.95</v>
      </c>
      <c r="J93" s="19">
        <v>0.98</v>
      </c>
      <c r="K93" s="19">
        <v>0.97</v>
      </c>
      <c r="L93" s="19">
        <v>0.97</v>
      </c>
      <c r="M93" s="19">
        <v>0.95</v>
      </c>
      <c r="N93" s="40"/>
      <c r="O93" s="40"/>
      <c r="P93" s="40"/>
      <c r="Q93" s="40"/>
      <c r="R93" s="40"/>
      <c r="S93" s="40"/>
      <c r="T93" s="40"/>
      <c r="U93" s="40"/>
      <c r="V93" s="40"/>
      <c r="W93" s="40"/>
      <c r="X93" s="40"/>
    </row>
    <row r="96" spans="2:24" x14ac:dyDescent="0.35">
      <c r="M96" s="75" t="s">
        <v>145</v>
      </c>
    </row>
  </sheetData>
  <sheetProtection algorithmName="SHA-512" hashValue="aAtCHHKd+rX9q3j8hl+z6L8HyP9/cwB0XGgxyHrvU3wS3e0vIw2F9j3nMJw4QSBzdz01nJGJmDTE7SbkxHu8eg==" saltValue="BRgQf1FK6er3nSJY1XrpF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Results</vt:lpstr>
      <vt:lpstr>Base Prices</vt:lpstr>
      <vt:lpstr>Location Factors</vt:lpstr>
      <vt:lpstr>Group1</vt:lpstr>
      <vt:lpstr>Group2</vt:lpstr>
      <vt:lpstr>Group3</vt:lpstr>
      <vt:lpstr>II</vt:lpstr>
      <vt:lpstr>IM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Pickering</dc:creator>
  <cp:lastModifiedBy>S.Crinall</cp:lastModifiedBy>
  <cp:lastPrinted>2016-06-09T04:43:46Z</cp:lastPrinted>
  <dcterms:created xsi:type="dcterms:W3CDTF">2016-04-03T09:10:37Z</dcterms:created>
  <dcterms:modified xsi:type="dcterms:W3CDTF">2019-02-07T05:05:01Z</dcterms:modified>
</cp:coreProperties>
</file>